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4/2º Trimestre/Publicar/"/>
    </mc:Choice>
  </mc:AlternateContent>
  <xr:revisionPtr revIDLastSave="3" documentId="8_{C5287FCD-D5B7-478D-A30D-20BAF6701F8F}" xr6:coauthVersionLast="47" xr6:coauthVersionMax="47" xr10:uidLastSave="{8DE954A6-AB71-4310-B9C8-0046792D74C3}"/>
  <bookViews>
    <workbookView xWindow="-120" yWindow="-120" windowWidth="29040" windowHeight="15840" xr2:uid="{00000000-000D-0000-FFFF-FFFF00000000}"/>
  </bookViews>
  <sheets>
    <sheet name="Inicio" sheetId="1" r:id="rId1"/>
    <sheet name="Evolución Denuncias" sheetId="2" r:id="rId2"/>
    <sheet name="Evolución Renuncias" sheetId="3" r:id="rId3"/>
    <sheet name="Evolución Víctimas" sheetId="4" r:id="rId4"/>
    <sheet name="Evolución Órdenes y Medidas" sheetId="5" r:id="rId5"/>
    <sheet name="Personas Enjuiciadas" sheetId="6" r:id="rId6"/>
    <sheet name="Jdos Penal_Personas Enjuiciadas" sheetId="7" r:id="rId7"/>
    <sheet name="Jdos Penal_Sentencias" sheetId="8" r:id="rId8"/>
    <sheet name="Jdos Menores_Personas Enjuiciad" sheetId="9" r:id="rId9"/>
    <sheet name="Jdos Menores_Sentencias" sheetId="10" r:id="rId10"/>
    <sheet name="Jdos Guardia_Asuntos" sheetId="11" r:id="rId11"/>
    <sheet name="Jdos Guardia_Órdenes Protección" sheetId="12" r:id="rId12"/>
    <sheet name="Audiencias_Pers Enjuiciadas" sheetId="13" r:id="rId13"/>
    <sheet name="Audiencias_Sentencias" sheetId="15" r:id="rId14"/>
    <sheet name="Audiencias_Pers Enjuic por Sexo" sheetId="14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4" l="1"/>
  <c r="F12" i="3" l="1"/>
  <c r="F16" i="3"/>
  <c r="F20" i="3"/>
  <c r="F24" i="3"/>
  <c r="F11" i="3"/>
  <c r="F15" i="3"/>
  <c r="F19" i="3"/>
  <c r="F23" i="3"/>
  <c r="F27" i="3"/>
  <c r="F14" i="3"/>
  <c r="F18" i="3"/>
  <c r="F22" i="3"/>
  <c r="F26" i="3"/>
  <c r="F13" i="3"/>
  <c r="F17" i="3"/>
  <c r="F21" i="3"/>
  <c r="F25" i="3"/>
  <c r="G33" i="4"/>
  <c r="G34" i="4"/>
  <c r="H34" i="4"/>
  <c r="G35" i="4"/>
  <c r="H35" i="4"/>
  <c r="H36" i="4"/>
  <c r="G37" i="4"/>
  <c r="H37" i="4"/>
  <c r="G38" i="4"/>
  <c r="H38" i="4"/>
  <c r="G39" i="4"/>
  <c r="H39" i="4"/>
  <c r="G40" i="4"/>
  <c r="H40" i="4"/>
  <c r="G41" i="4"/>
  <c r="H41" i="4"/>
  <c r="G42" i="4"/>
  <c r="H42" i="4"/>
  <c r="G43" i="4"/>
  <c r="H43" i="4"/>
  <c r="G44" i="4"/>
  <c r="H44" i="4"/>
  <c r="G45" i="4"/>
  <c r="H45" i="4"/>
  <c r="G46" i="4"/>
  <c r="H46" i="4"/>
  <c r="G47" i="4"/>
  <c r="H47" i="4"/>
  <c r="G48" i="4"/>
  <c r="H48" i="4"/>
  <c r="G49" i="4"/>
  <c r="H49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L28" i="4" l="1"/>
  <c r="F28" i="4"/>
  <c r="H28" i="4"/>
  <c r="G28" i="4"/>
  <c r="G36" i="4"/>
  <c r="H33" i="4"/>
  <c r="F33" i="4"/>
  <c r="N28" i="4"/>
  <c r="M28" i="4"/>
  <c r="G50" i="4" l="1"/>
  <c r="F50" i="4"/>
  <c r="H50" i="4"/>
  <c r="R28" i="2"/>
  <c r="O28" i="2"/>
  <c r="N28" i="2"/>
  <c r="M28" i="2"/>
  <c r="L28" i="2"/>
  <c r="Q28" i="2"/>
  <c r="P28" i="2"/>
  <c r="Z28" i="15" l="1"/>
  <c r="V28" i="15"/>
  <c r="U28" i="15"/>
  <c r="Z27" i="15"/>
  <c r="Y27" i="15"/>
  <c r="V27" i="15"/>
  <c r="Z26" i="15"/>
  <c r="V26" i="15"/>
  <c r="Z25" i="15"/>
  <c r="V25" i="15"/>
  <c r="Z24" i="15"/>
  <c r="V24" i="15"/>
  <c r="Z23" i="15"/>
  <c r="V23" i="15"/>
  <c r="Z22" i="15"/>
  <c r="V22" i="15"/>
  <c r="Z21" i="15"/>
  <c r="V21" i="15"/>
  <c r="Z20" i="15"/>
  <c r="V20" i="15"/>
  <c r="Z19" i="15"/>
  <c r="Y28" i="15" l="1"/>
  <c r="U12" i="15"/>
  <c r="Y12" i="15"/>
  <c r="U13" i="15"/>
  <c r="Y13" i="15"/>
  <c r="U14" i="15"/>
  <c r="Y14" i="15"/>
  <c r="U15" i="15"/>
  <c r="Y15" i="15"/>
  <c r="U16" i="15"/>
  <c r="Y16" i="15"/>
  <c r="U17" i="15"/>
  <c r="Y17" i="15"/>
  <c r="U18" i="15"/>
  <c r="Y18" i="15"/>
  <c r="U19" i="15"/>
  <c r="Y19" i="15"/>
  <c r="U20" i="15"/>
  <c r="Y20" i="15"/>
  <c r="U21" i="15"/>
  <c r="Y21" i="15"/>
  <c r="U22" i="15"/>
  <c r="Y22" i="15"/>
  <c r="U23" i="15"/>
  <c r="Y23" i="15"/>
  <c r="U24" i="15"/>
  <c r="Y24" i="15"/>
  <c r="U25" i="15"/>
  <c r="Y25" i="15"/>
  <c r="U26" i="15"/>
  <c r="Y26" i="15"/>
  <c r="U27" i="15"/>
  <c r="T12" i="15"/>
  <c r="X12" i="15"/>
  <c r="T13" i="15"/>
  <c r="X13" i="15"/>
  <c r="T14" i="15"/>
  <c r="X14" i="15"/>
  <c r="T15" i="15"/>
  <c r="X15" i="15"/>
  <c r="T16" i="15"/>
  <c r="X16" i="15"/>
  <c r="T17" i="15"/>
  <c r="X17" i="15"/>
  <c r="T18" i="15"/>
  <c r="X18" i="15"/>
  <c r="T19" i="15"/>
  <c r="X19" i="15"/>
  <c r="T20" i="15"/>
  <c r="X20" i="15"/>
  <c r="T21" i="15"/>
  <c r="X21" i="15"/>
  <c r="T22" i="15"/>
  <c r="X22" i="15"/>
  <c r="T23" i="15"/>
  <c r="X23" i="15"/>
  <c r="T24" i="15"/>
  <c r="X24" i="15"/>
  <c r="T25" i="15"/>
  <c r="X25" i="15"/>
  <c r="T26" i="15"/>
  <c r="X26" i="15"/>
  <c r="T27" i="15"/>
  <c r="X27" i="15"/>
  <c r="W27" i="15" s="1"/>
  <c r="T28" i="15"/>
  <c r="S28" i="15" s="1"/>
  <c r="X28" i="15"/>
  <c r="V12" i="15"/>
  <c r="Z12" i="15"/>
  <c r="V13" i="15"/>
  <c r="Z13" i="15"/>
  <c r="V14" i="15"/>
  <c r="Z14" i="15"/>
  <c r="V15" i="15"/>
  <c r="Z15" i="15"/>
  <c r="V16" i="15"/>
  <c r="Z16" i="15"/>
  <c r="V17" i="15"/>
  <c r="Z17" i="15"/>
  <c r="V18" i="15"/>
  <c r="Z18" i="15"/>
  <c r="V19" i="15"/>
  <c r="O29" i="15"/>
  <c r="K29" i="15"/>
  <c r="G29" i="15"/>
  <c r="I52" i="14"/>
  <c r="G28" i="14"/>
  <c r="C28" i="14"/>
  <c r="E28" i="13"/>
  <c r="K28" i="13"/>
  <c r="J28" i="13"/>
  <c r="I28" i="13"/>
  <c r="S20" i="15" l="1"/>
  <c r="W23" i="15"/>
  <c r="W19" i="15"/>
  <c r="S24" i="15"/>
  <c r="W15" i="15"/>
  <c r="S16" i="15"/>
  <c r="G28" i="13"/>
  <c r="I28" i="14"/>
  <c r="F29" i="15"/>
  <c r="W13" i="15"/>
  <c r="W21" i="15"/>
  <c r="M29" i="15"/>
  <c r="Y29" i="15"/>
  <c r="W20" i="15"/>
  <c r="W28" i="15"/>
  <c r="H28" i="13"/>
  <c r="J28" i="14"/>
  <c r="H52" i="14"/>
  <c r="S15" i="15"/>
  <c r="S23" i="15"/>
  <c r="S22" i="15"/>
  <c r="S13" i="15"/>
  <c r="S21" i="15"/>
  <c r="C29" i="15"/>
  <c r="Z29" i="15"/>
  <c r="N29" i="15"/>
  <c r="S14" i="15"/>
  <c r="L28" i="13"/>
  <c r="D28" i="14"/>
  <c r="L28" i="14"/>
  <c r="J52" i="14"/>
  <c r="H29" i="15"/>
  <c r="W14" i="15"/>
  <c r="W22" i="15"/>
  <c r="P29" i="15"/>
  <c r="C28" i="13"/>
  <c r="E28" i="14"/>
  <c r="C52" i="14"/>
  <c r="G52" i="14"/>
  <c r="K52" i="14"/>
  <c r="I29" i="15"/>
  <c r="W17" i="15"/>
  <c r="W25" i="15"/>
  <c r="W16" i="15"/>
  <c r="W24" i="15"/>
  <c r="Q29" i="15"/>
  <c r="D28" i="13"/>
  <c r="F28" i="14"/>
  <c r="D52" i="14"/>
  <c r="L52" i="14"/>
  <c r="S19" i="15"/>
  <c r="S27" i="15"/>
  <c r="S18" i="15"/>
  <c r="S17" i="15"/>
  <c r="S25" i="15"/>
  <c r="J29" i="15"/>
  <c r="R29" i="15"/>
  <c r="K28" i="14"/>
  <c r="E52" i="14"/>
  <c r="D29" i="15"/>
  <c r="S26" i="15"/>
  <c r="F28" i="13"/>
  <c r="H28" i="14"/>
  <c r="F52" i="14"/>
  <c r="E29" i="15"/>
  <c r="L29" i="15"/>
  <c r="W18" i="15"/>
  <c r="W26" i="15"/>
  <c r="M33" i="11"/>
  <c r="U29" i="15" l="1"/>
  <c r="L33" i="11"/>
  <c r="X29" i="15"/>
  <c r="W12" i="15"/>
  <c r="W29" i="15" s="1"/>
  <c r="H33" i="11"/>
  <c r="F33" i="12"/>
  <c r="T29" i="15"/>
  <c r="S12" i="15"/>
  <c r="S29" i="15" s="1"/>
  <c r="V29" i="15"/>
  <c r="D33" i="11"/>
  <c r="N33" i="11"/>
  <c r="E33" i="11"/>
  <c r="K33" i="11"/>
  <c r="J33" i="11"/>
  <c r="I33" i="11"/>
  <c r="D33" i="12"/>
  <c r="E33" i="12"/>
  <c r="C33" i="12"/>
  <c r="G33" i="11"/>
  <c r="H33" i="12"/>
  <c r="C33" i="11"/>
  <c r="F33" i="11"/>
  <c r="G33" i="12"/>
  <c r="G18" i="10"/>
  <c r="G20" i="10"/>
  <c r="G16" i="10"/>
  <c r="G12" i="10"/>
  <c r="C27" i="10"/>
  <c r="C22" i="10"/>
  <c r="C18" i="10"/>
  <c r="G24" i="10"/>
  <c r="I28" i="10" l="1"/>
  <c r="C26" i="10"/>
  <c r="G15" i="10"/>
  <c r="G23" i="10"/>
  <c r="C23" i="10"/>
  <c r="C20" i="10"/>
  <c r="C15" i="10"/>
  <c r="C17" i="10"/>
  <c r="C24" i="10"/>
  <c r="E28" i="10"/>
  <c r="G11" i="10"/>
  <c r="C12" i="10"/>
  <c r="C19" i="10"/>
  <c r="G14" i="10"/>
  <c r="G22" i="10"/>
  <c r="J28" i="10"/>
  <c r="D28" i="10"/>
  <c r="C11" i="10"/>
  <c r="F28" i="10"/>
  <c r="C14" i="10"/>
  <c r="C21" i="10"/>
  <c r="H28" i="10"/>
  <c r="G19" i="10"/>
  <c r="G27" i="10"/>
  <c r="G26" i="10"/>
  <c r="C13" i="10"/>
  <c r="C25" i="10"/>
  <c r="C16" i="10"/>
  <c r="G13" i="10"/>
  <c r="G21" i="10"/>
  <c r="G17" i="10"/>
  <c r="G25" i="10"/>
  <c r="N28" i="9" l="1"/>
  <c r="I28" i="9"/>
  <c r="J28" i="9"/>
  <c r="G28" i="10"/>
  <c r="C28" i="10"/>
  <c r="G28" i="9"/>
  <c r="H28" i="9"/>
  <c r="K28" i="9"/>
  <c r="C28" i="9"/>
  <c r="D28" i="9"/>
  <c r="L28" i="9"/>
  <c r="E28" i="9"/>
  <c r="M28" i="9"/>
  <c r="F28" i="9"/>
  <c r="C15" i="8"/>
  <c r="G27" i="8"/>
  <c r="G24" i="8"/>
  <c r="G16" i="8"/>
  <c r="G14" i="8" l="1"/>
  <c r="G22" i="8"/>
  <c r="G18" i="8"/>
  <c r="G26" i="8"/>
  <c r="C13" i="8"/>
  <c r="C12" i="8"/>
  <c r="C20" i="8"/>
  <c r="C16" i="8"/>
  <c r="C24" i="8"/>
  <c r="G19" i="8"/>
  <c r="C14" i="8"/>
  <c r="G12" i="8"/>
  <c r="G20" i="8"/>
  <c r="C25" i="8"/>
  <c r="F28" i="8"/>
  <c r="G15" i="8"/>
  <c r="G23" i="8"/>
  <c r="J28" i="8"/>
  <c r="G13" i="8"/>
  <c r="G21" i="8"/>
  <c r="G11" i="8"/>
  <c r="C18" i="8"/>
  <c r="C26" i="8"/>
  <c r="I28" i="8"/>
  <c r="D28" i="8"/>
  <c r="G17" i="8"/>
  <c r="G25" i="8"/>
  <c r="E28" i="8"/>
  <c r="H28" i="8"/>
  <c r="C22" i="8"/>
  <c r="C23" i="8"/>
  <c r="C11" i="8"/>
  <c r="C19" i="8"/>
  <c r="C27" i="8"/>
  <c r="C21" i="8"/>
  <c r="C17" i="8"/>
  <c r="G28" i="8" l="1"/>
  <c r="D28" i="7"/>
  <c r="K28" i="7"/>
  <c r="I28" i="7"/>
  <c r="C28" i="7"/>
  <c r="J28" i="7"/>
  <c r="L28" i="7"/>
  <c r="G28" i="7"/>
  <c r="H28" i="7"/>
  <c r="E28" i="7"/>
  <c r="F28" i="7"/>
  <c r="C28" i="8"/>
  <c r="C28" i="6" l="1"/>
  <c r="F28" i="6"/>
  <c r="E28" i="6"/>
  <c r="H28" i="6"/>
  <c r="L28" i="6"/>
  <c r="D28" i="6"/>
  <c r="K28" i="6"/>
  <c r="J28" i="6"/>
  <c r="G28" i="6"/>
  <c r="I28" i="6"/>
  <c r="C28" i="2" l="1"/>
  <c r="F28" i="2"/>
  <c r="G28" i="3"/>
  <c r="F28" i="5"/>
  <c r="E28" i="2"/>
  <c r="C28" i="4"/>
  <c r="E28" i="5"/>
  <c r="D28" i="2"/>
  <c r="E28" i="4"/>
  <c r="D28" i="5"/>
  <c r="K28" i="2"/>
  <c r="C28" i="3"/>
  <c r="H28" i="3"/>
  <c r="D28" i="4"/>
  <c r="G28" i="5"/>
  <c r="J28" i="2"/>
  <c r="E28" i="3"/>
  <c r="I28" i="4"/>
  <c r="J28" i="5"/>
  <c r="I28" i="2"/>
  <c r="D28" i="3"/>
  <c r="K28" i="4"/>
  <c r="I28" i="5"/>
  <c r="H28" i="2"/>
  <c r="I28" i="3"/>
  <c r="J28" i="4"/>
  <c r="H28" i="5"/>
  <c r="G28" i="2"/>
  <c r="C28" i="5"/>
  <c r="F28" i="3" l="1"/>
  <c r="C37" i="15"/>
  <c r="D37" i="15"/>
  <c r="E37" i="15"/>
  <c r="F37" i="15"/>
  <c r="G37" i="15"/>
  <c r="H37" i="15"/>
  <c r="I37" i="15"/>
  <c r="J37" i="15"/>
  <c r="K37" i="15"/>
  <c r="L37" i="15"/>
  <c r="M37" i="15"/>
  <c r="N37" i="15"/>
  <c r="C38" i="15"/>
  <c r="D38" i="15"/>
  <c r="E38" i="15"/>
  <c r="F38" i="15"/>
  <c r="G38" i="15"/>
  <c r="H38" i="15"/>
  <c r="I38" i="15"/>
  <c r="J38" i="15"/>
  <c r="K38" i="15"/>
  <c r="L38" i="15"/>
  <c r="M38" i="15"/>
  <c r="N38" i="15"/>
  <c r="C39" i="15"/>
  <c r="D39" i="15"/>
  <c r="E39" i="15"/>
  <c r="F39" i="15"/>
  <c r="G39" i="15"/>
  <c r="H39" i="15"/>
  <c r="I39" i="15"/>
  <c r="J39" i="15"/>
  <c r="K39" i="15"/>
  <c r="L39" i="15"/>
  <c r="M39" i="15"/>
  <c r="N39" i="15"/>
  <c r="C40" i="15"/>
  <c r="D40" i="15"/>
  <c r="E40" i="15"/>
  <c r="F40" i="15"/>
  <c r="G40" i="15"/>
  <c r="H40" i="15"/>
  <c r="I40" i="15"/>
  <c r="J40" i="15"/>
  <c r="K40" i="15"/>
  <c r="L40" i="15"/>
  <c r="M40" i="15"/>
  <c r="N40" i="15"/>
  <c r="C41" i="15"/>
  <c r="D41" i="15"/>
  <c r="E41" i="15"/>
  <c r="F41" i="15"/>
  <c r="G41" i="15"/>
  <c r="H41" i="15"/>
  <c r="I41" i="15"/>
  <c r="J41" i="15"/>
  <c r="K41" i="15"/>
  <c r="L41" i="15"/>
  <c r="M41" i="15"/>
  <c r="N41" i="15"/>
  <c r="C42" i="15"/>
  <c r="D42" i="15"/>
  <c r="E42" i="15"/>
  <c r="F42" i="15"/>
  <c r="G42" i="15"/>
  <c r="H42" i="15"/>
  <c r="I42" i="15"/>
  <c r="J42" i="15"/>
  <c r="K42" i="15"/>
  <c r="L42" i="15"/>
  <c r="M42" i="15"/>
  <c r="N42" i="15"/>
  <c r="C43" i="15"/>
  <c r="D43" i="15"/>
  <c r="E43" i="15"/>
  <c r="F43" i="15"/>
  <c r="G43" i="15"/>
  <c r="H43" i="15"/>
  <c r="I43" i="15"/>
  <c r="J43" i="15"/>
  <c r="K43" i="15"/>
  <c r="L43" i="15"/>
  <c r="M43" i="15"/>
  <c r="N43" i="15"/>
  <c r="C44" i="15"/>
  <c r="D44" i="15"/>
  <c r="E44" i="15"/>
  <c r="F44" i="15"/>
  <c r="G44" i="15"/>
  <c r="H44" i="15"/>
  <c r="I44" i="15"/>
  <c r="J44" i="15"/>
  <c r="K44" i="15"/>
  <c r="L44" i="15"/>
  <c r="M44" i="15"/>
  <c r="N44" i="15"/>
  <c r="C45" i="15"/>
  <c r="D45" i="15"/>
  <c r="E45" i="15"/>
  <c r="F45" i="15"/>
  <c r="G45" i="15"/>
  <c r="H45" i="15"/>
  <c r="I45" i="15"/>
  <c r="J45" i="15"/>
  <c r="K45" i="15"/>
  <c r="L45" i="15"/>
  <c r="M45" i="15"/>
  <c r="N45" i="15"/>
  <c r="C46" i="15"/>
  <c r="D46" i="15"/>
  <c r="E46" i="15"/>
  <c r="F46" i="15"/>
  <c r="G46" i="15"/>
  <c r="H46" i="15"/>
  <c r="I46" i="15"/>
  <c r="J46" i="15"/>
  <c r="K46" i="15"/>
  <c r="L46" i="15"/>
  <c r="M46" i="15"/>
  <c r="N46" i="15"/>
  <c r="C47" i="15"/>
  <c r="D47" i="15"/>
  <c r="E47" i="15"/>
  <c r="F47" i="15"/>
  <c r="G47" i="15"/>
  <c r="H47" i="15"/>
  <c r="I47" i="15"/>
  <c r="J47" i="15"/>
  <c r="K47" i="15"/>
  <c r="L47" i="15"/>
  <c r="M47" i="15"/>
  <c r="N47" i="15"/>
  <c r="C48" i="15"/>
  <c r="D48" i="15"/>
  <c r="E48" i="15"/>
  <c r="F48" i="15"/>
  <c r="G48" i="15"/>
  <c r="H48" i="15"/>
  <c r="I48" i="15"/>
  <c r="J48" i="15"/>
  <c r="K48" i="15"/>
  <c r="L48" i="15"/>
  <c r="M48" i="15"/>
  <c r="N48" i="15"/>
  <c r="C49" i="15"/>
  <c r="D49" i="15"/>
  <c r="E49" i="15"/>
  <c r="F49" i="15"/>
  <c r="G49" i="15"/>
  <c r="H49" i="15"/>
  <c r="I49" i="15"/>
  <c r="J49" i="15"/>
  <c r="K49" i="15"/>
  <c r="L49" i="15"/>
  <c r="M49" i="15"/>
  <c r="N49" i="15"/>
  <c r="C50" i="15"/>
  <c r="D50" i="15"/>
  <c r="E50" i="15"/>
  <c r="F50" i="15"/>
  <c r="G50" i="15"/>
  <c r="H50" i="15"/>
  <c r="I50" i="15"/>
  <c r="J50" i="15"/>
  <c r="K50" i="15"/>
  <c r="L50" i="15"/>
  <c r="M50" i="15"/>
  <c r="N50" i="15"/>
  <c r="C51" i="15"/>
  <c r="D51" i="15"/>
  <c r="E51" i="15"/>
  <c r="F51" i="15"/>
  <c r="G51" i="15"/>
  <c r="H51" i="15"/>
  <c r="I51" i="15"/>
  <c r="J51" i="15"/>
  <c r="K51" i="15"/>
  <c r="L51" i="15"/>
  <c r="M51" i="15"/>
  <c r="N51" i="15"/>
  <c r="C52" i="15"/>
  <c r="D52" i="15"/>
  <c r="E52" i="15"/>
  <c r="F52" i="15"/>
  <c r="G52" i="15"/>
  <c r="H52" i="15"/>
  <c r="I52" i="15"/>
  <c r="J52" i="15"/>
  <c r="K52" i="15"/>
  <c r="L52" i="15"/>
  <c r="M52" i="15"/>
  <c r="N52" i="15"/>
  <c r="C53" i="15"/>
  <c r="D53" i="15"/>
  <c r="E53" i="15"/>
  <c r="F53" i="15"/>
  <c r="G53" i="15"/>
  <c r="H53" i="15"/>
  <c r="I53" i="15"/>
  <c r="J53" i="15"/>
  <c r="K53" i="15"/>
  <c r="L53" i="15"/>
  <c r="M53" i="15"/>
  <c r="N53" i="15"/>
  <c r="N36" i="15"/>
  <c r="M36" i="15"/>
  <c r="L36" i="15"/>
  <c r="K36" i="15"/>
  <c r="J36" i="15"/>
  <c r="I36" i="15"/>
  <c r="H36" i="15"/>
  <c r="G36" i="15"/>
  <c r="F36" i="15"/>
  <c r="E36" i="15"/>
  <c r="D36" i="15"/>
  <c r="C36" i="15"/>
  <c r="Q52" i="14" l="1"/>
  <c r="P52" i="14"/>
  <c r="O52" i="14"/>
  <c r="N52" i="14"/>
  <c r="M52" i="14"/>
  <c r="Q51" i="14"/>
  <c r="P51" i="14"/>
  <c r="O51" i="14"/>
  <c r="N51" i="14"/>
  <c r="M51" i="14"/>
  <c r="Q50" i="14"/>
  <c r="P50" i="14"/>
  <c r="O50" i="14"/>
  <c r="N50" i="14"/>
  <c r="M50" i="14"/>
  <c r="Q49" i="14"/>
  <c r="P49" i="14"/>
  <c r="O49" i="14"/>
  <c r="N49" i="14"/>
  <c r="M49" i="14"/>
  <c r="Q48" i="14"/>
  <c r="P48" i="14"/>
  <c r="O48" i="14"/>
  <c r="N48" i="14"/>
  <c r="M48" i="14"/>
  <c r="Q47" i="14"/>
  <c r="P47" i="14"/>
  <c r="O47" i="14"/>
  <c r="N47" i="14"/>
  <c r="M47" i="14"/>
  <c r="Q46" i="14"/>
  <c r="P46" i="14"/>
  <c r="O46" i="14"/>
  <c r="N46" i="14"/>
  <c r="M46" i="14"/>
  <c r="Q45" i="14"/>
  <c r="P45" i="14"/>
  <c r="O45" i="14"/>
  <c r="N45" i="14"/>
  <c r="M45" i="14"/>
  <c r="Q44" i="14"/>
  <c r="P44" i="14"/>
  <c r="O44" i="14"/>
  <c r="N44" i="14"/>
  <c r="M44" i="14"/>
  <c r="Q43" i="14"/>
  <c r="P43" i="14"/>
  <c r="O43" i="14"/>
  <c r="N43" i="14"/>
  <c r="M43" i="14"/>
  <c r="Q42" i="14"/>
  <c r="P42" i="14"/>
  <c r="O42" i="14"/>
  <c r="N42" i="14"/>
  <c r="M42" i="14"/>
  <c r="Q41" i="14"/>
  <c r="P41" i="14"/>
  <c r="O41" i="14"/>
  <c r="N41" i="14"/>
  <c r="M41" i="14"/>
  <c r="Q40" i="14"/>
  <c r="P40" i="14"/>
  <c r="O40" i="14"/>
  <c r="N40" i="14"/>
  <c r="M40" i="14"/>
  <c r="Q39" i="14"/>
  <c r="P39" i="14"/>
  <c r="O39" i="14"/>
  <c r="N39" i="14"/>
  <c r="M39" i="14"/>
  <c r="Q38" i="14"/>
  <c r="P38" i="14"/>
  <c r="O38" i="14"/>
  <c r="N38" i="14"/>
  <c r="M38" i="14"/>
  <c r="Q37" i="14"/>
  <c r="P37" i="14"/>
  <c r="O37" i="14"/>
  <c r="N37" i="14"/>
  <c r="M37" i="14"/>
  <c r="Q36" i="14"/>
  <c r="P36" i="14"/>
  <c r="O36" i="14"/>
  <c r="N36" i="14"/>
  <c r="M36" i="14"/>
  <c r="Q35" i="14"/>
  <c r="P35" i="14"/>
  <c r="O35" i="14"/>
  <c r="N35" i="14"/>
  <c r="M35" i="14"/>
  <c r="Q28" i="14"/>
  <c r="P28" i="14"/>
  <c r="O28" i="14"/>
  <c r="N28" i="14"/>
  <c r="M28" i="14"/>
  <c r="Q27" i="14"/>
  <c r="P27" i="14"/>
  <c r="O27" i="14"/>
  <c r="N27" i="14"/>
  <c r="M27" i="14"/>
  <c r="Q26" i="14"/>
  <c r="P26" i="14"/>
  <c r="O26" i="14"/>
  <c r="N26" i="14"/>
  <c r="M26" i="14"/>
  <c r="Q25" i="14"/>
  <c r="P25" i="14"/>
  <c r="O25" i="14"/>
  <c r="N25" i="14"/>
  <c r="M25" i="14"/>
  <c r="Q24" i="14"/>
  <c r="P24" i="14"/>
  <c r="O24" i="14"/>
  <c r="N24" i="14"/>
  <c r="M24" i="14"/>
  <c r="Q23" i="14"/>
  <c r="P23" i="14"/>
  <c r="O23" i="14"/>
  <c r="N23" i="14"/>
  <c r="M23" i="14"/>
  <c r="Q22" i="14"/>
  <c r="P22" i="14"/>
  <c r="O22" i="14"/>
  <c r="N22" i="14"/>
  <c r="M22" i="14"/>
  <c r="Q21" i="14"/>
  <c r="P21" i="14"/>
  <c r="O21" i="14"/>
  <c r="N21" i="14"/>
  <c r="M21" i="14"/>
  <c r="Q20" i="14"/>
  <c r="P20" i="14"/>
  <c r="O20" i="14"/>
  <c r="N20" i="14"/>
  <c r="M20" i="14"/>
  <c r="Q19" i="14"/>
  <c r="P19" i="14"/>
  <c r="O19" i="14"/>
  <c r="N19" i="14"/>
  <c r="M19" i="14"/>
  <c r="Q18" i="14"/>
  <c r="P18" i="14"/>
  <c r="O18" i="14"/>
  <c r="N18" i="14"/>
  <c r="M18" i="14"/>
  <c r="Q17" i="14"/>
  <c r="P17" i="14"/>
  <c r="O17" i="14"/>
  <c r="N17" i="14"/>
  <c r="M17" i="14"/>
  <c r="Q16" i="14"/>
  <c r="P16" i="14"/>
  <c r="O16" i="14"/>
  <c r="N16" i="14"/>
  <c r="M16" i="14"/>
  <c r="Q15" i="14"/>
  <c r="P15" i="14"/>
  <c r="O15" i="14"/>
  <c r="N15" i="14"/>
  <c r="M15" i="14"/>
  <c r="Q14" i="14"/>
  <c r="P14" i="14"/>
  <c r="O14" i="14"/>
  <c r="N14" i="14"/>
  <c r="M14" i="14"/>
  <c r="Q13" i="14"/>
  <c r="P13" i="14"/>
  <c r="N13" i="14"/>
  <c r="M13" i="14"/>
  <c r="Q12" i="14"/>
  <c r="P12" i="14"/>
  <c r="O12" i="14"/>
  <c r="N12" i="14"/>
  <c r="M12" i="14"/>
  <c r="Q11" i="14"/>
  <c r="P11" i="14"/>
  <c r="O11" i="14"/>
  <c r="N11" i="14"/>
  <c r="M11" i="14"/>
  <c r="Q28" i="13"/>
  <c r="P28" i="13"/>
  <c r="O28" i="13"/>
  <c r="N28" i="13"/>
  <c r="M28" i="13"/>
  <c r="Q27" i="13"/>
  <c r="P27" i="13"/>
  <c r="O27" i="13"/>
  <c r="N27" i="13"/>
  <c r="M27" i="13"/>
  <c r="Q26" i="13"/>
  <c r="P26" i="13"/>
  <c r="O26" i="13"/>
  <c r="N26" i="13"/>
  <c r="M26" i="13"/>
  <c r="Q25" i="13"/>
  <c r="P25" i="13"/>
  <c r="O25" i="13"/>
  <c r="N25" i="13"/>
  <c r="M25" i="13"/>
  <c r="Q24" i="13"/>
  <c r="P24" i="13"/>
  <c r="O24" i="13"/>
  <c r="N24" i="13"/>
  <c r="M24" i="13"/>
  <c r="Q23" i="13"/>
  <c r="P23" i="13"/>
  <c r="O23" i="13"/>
  <c r="N23" i="13"/>
  <c r="M23" i="13"/>
  <c r="Q22" i="13"/>
  <c r="P22" i="13"/>
  <c r="O22" i="13"/>
  <c r="N22" i="13"/>
  <c r="M22" i="13"/>
  <c r="Q21" i="13"/>
  <c r="P21" i="13"/>
  <c r="O21" i="13"/>
  <c r="N21" i="13"/>
  <c r="M21" i="13"/>
  <c r="Q20" i="13"/>
  <c r="P20" i="13"/>
  <c r="O20" i="13"/>
  <c r="N20" i="13"/>
  <c r="M20" i="13"/>
  <c r="Q19" i="13"/>
  <c r="P19" i="13"/>
  <c r="O19" i="13"/>
  <c r="N19" i="13"/>
  <c r="M19" i="13"/>
  <c r="Q18" i="13"/>
  <c r="P18" i="13"/>
  <c r="O18" i="13"/>
  <c r="N18" i="13"/>
  <c r="M18" i="13"/>
  <c r="Q17" i="13"/>
  <c r="P17" i="13"/>
  <c r="O17" i="13"/>
  <c r="N17" i="13"/>
  <c r="M17" i="13"/>
  <c r="Q16" i="13"/>
  <c r="P16" i="13"/>
  <c r="O16" i="13"/>
  <c r="N16" i="13"/>
  <c r="M16" i="13"/>
  <c r="Q15" i="13"/>
  <c r="P15" i="13"/>
  <c r="O15" i="13"/>
  <c r="N15" i="13"/>
  <c r="M15" i="13"/>
  <c r="Q14" i="13"/>
  <c r="P14" i="13"/>
  <c r="O14" i="13"/>
  <c r="N14" i="13"/>
  <c r="M14" i="13"/>
  <c r="Q13" i="13"/>
  <c r="P13" i="13"/>
  <c r="O13" i="13"/>
  <c r="N13" i="13"/>
  <c r="M13" i="13"/>
  <c r="Q12" i="13"/>
  <c r="P12" i="13"/>
  <c r="O12" i="13"/>
  <c r="N12" i="13"/>
  <c r="M12" i="13"/>
  <c r="Q11" i="13"/>
  <c r="P11" i="13"/>
  <c r="O11" i="13"/>
  <c r="N11" i="13"/>
  <c r="M11" i="13"/>
  <c r="I16" i="12"/>
  <c r="J16" i="12"/>
  <c r="K16" i="12"/>
  <c r="I17" i="12"/>
  <c r="J17" i="12"/>
  <c r="K17" i="12"/>
  <c r="I18" i="12"/>
  <c r="J18" i="12"/>
  <c r="K18" i="12"/>
  <c r="I19" i="12"/>
  <c r="J19" i="12"/>
  <c r="K19" i="12"/>
  <c r="I20" i="12"/>
  <c r="J20" i="12"/>
  <c r="K20" i="12"/>
  <c r="I21" i="12"/>
  <c r="J21" i="12"/>
  <c r="K21" i="12"/>
  <c r="I22" i="12"/>
  <c r="J22" i="12"/>
  <c r="K22" i="12"/>
  <c r="I23" i="12"/>
  <c r="J23" i="12"/>
  <c r="K23" i="12"/>
  <c r="I24" i="12"/>
  <c r="J24" i="12"/>
  <c r="K24" i="12"/>
  <c r="I25" i="12"/>
  <c r="J25" i="12"/>
  <c r="K25" i="12"/>
  <c r="I26" i="12"/>
  <c r="J26" i="12"/>
  <c r="K26" i="12"/>
  <c r="I27" i="12"/>
  <c r="J27" i="12"/>
  <c r="K27" i="12"/>
  <c r="I28" i="12"/>
  <c r="J28" i="12"/>
  <c r="K28" i="12"/>
  <c r="I29" i="12"/>
  <c r="J29" i="12"/>
  <c r="K29" i="12"/>
  <c r="I30" i="12"/>
  <c r="J30" i="12"/>
  <c r="K30" i="12"/>
  <c r="I31" i="12"/>
  <c r="J31" i="12"/>
  <c r="K31" i="12"/>
  <c r="I32" i="12"/>
  <c r="J32" i="12"/>
  <c r="K32" i="12"/>
  <c r="I33" i="12"/>
  <c r="J33" i="12"/>
  <c r="K33" i="12"/>
  <c r="T33" i="11"/>
  <c r="S33" i="11"/>
  <c r="R33" i="11"/>
  <c r="Q33" i="11"/>
  <c r="P33" i="11"/>
  <c r="O33" i="11"/>
  <c r="T32" i="11"/>
  <c r="S32" i="11"/>
  <c r="R32" i="11"/>
  <c r="Q32" i="11"/>
  <c r="P32" i="11"/>
  <c r="O32" i="11"/>
  <c r="T31" i="11"/>
  <c r="S31" i="11"/>
  <c r="R31" i="11"/>
  <c r="Q31" i="11"/>
  <c r="P31" i="11"/>
  <c r="O31" i="11"/>
  <c r="T30" i="11"/>
  <c r="S30" i="11"/>
  <c r="R30" i="11"/>
  <c r="Q30" i="11"/>
  <c r="P30" i="11"/>
  <c r="O30" i="11"/>
  <c r="T29" i="11"/>
  <c r="S29" i="11"/>
  <c r="R29" i="11"/>
  <c r="Q29" i="11"/>
  <c r="P29" i="11"/>
  <c r="O29" i="11"/>
  <c r="T28" i="11"/>
  <c r="S28" i="11"/>
  <c r="R28" i="11"/>
  <c r="Q28" i="11"/>
  <c r="P28" i="11"/>
  <c r="O28" i="11"/>
  <c r="T27" i="11"/>
  <c r="S27" i="11"/>
  <c r="R27" i="11"/>
  <c r="Q27" i="11"/>
  <c r="P27" i="11"/>
  <c r="O27" i="11"/>
  <c r="T26" i="11"/>
  <c r="S26" i="11"/>
  <c r="R26" i="11"/>
  <c r="Q26" i="11"/>
  <c r="P26" i="11"/>
  <c r="O26" i="11"/>
  <c r="T25" i="11"/>
  <c r="S25" i="11"/>
  <c r="R25" i="11"/>
  <c r="Q25" i="11"/>
  <c r="P25" i="11"/>
  <c r="O25" i="11"/>
  <c r="T24" i="11"/>
  <c r="S24" i="11"/>
  <c r="R24" i="11"/>
  <c r="Q24" i="11"/>
  <c r="P24" i="11"/>
  <c r="O24" i="11"/>
  <c r="T23" i="11"/>
  <c r="S23" i="11"/>
  <c r="R23" i="11"/>
  <c r="Q23" i="11"/>
  <c r="P23" i="11"/>
  <c r="O23" i="11"/>
  <c r="T22" i="11"/>
  <c r="S22" i="11"/>
  <c r="R22" i="11"/>
  <c r="Q22" i="11"/>
  <c r="P22" i="11"/>
  <c r="O22" i="11"/>
  <c r="T21" i="11"/>
  <c r="S21" i="11"/>
  <c r="R21" i="11"/>
  <c r="Q21" i="11"/>
  <c r="P21" i="11"/>
  <c r="O21" i="11"/>
  <c r="T20" i="11"/>
  <c r="S20" i="11"/>
  <c r="R20" i="11"/>
  <c r="Q20" i="11"/>
  <c r="P20" i="11"/>
  <c r="O20" i="11"/>
  <c r="T19" i="11"/>
  <c r="S19" i="11"/>
  <c r="R19" i="11"/>
  <c r="Q19" i="11"/>
  <c r="P19" i="11"/>
  <c r="O19" i="11"/>
  <c r="T18" i="11"/>
  <c r="S18" i="11"/>
  <c r="R18" i="11"/>
  <c r="Q18" i="11"/>
  <c r="P18" i="11"/>
  <c r="O18" i="11"/>
  <c r="T17" i="11"/>
  <c r="S17" i="11"/>
  <c r="R17" i="11"/>
  <c r="Q17" i="11"/>
  <c r="P17" i="11"/>
  <c r="O17" i="11"/>
  <c r="T16" i="11"/>
  <c r="S16" i="11"/>
  <c r="R16" i="11"/>
  <c r="Q16" i="11"/>
  <c r="P16" i="11"/>
  <c r="O16" i="11"/>
  <c r="C34" i="10"/>
  <c r="D34" i="10"/>
  <c r="E34" i="10"/>
  <c r="F34" i="10"/>
  <c r="C35" i="10"/>
  <c r="D35" i="10"/>
  <c r="E35" i="10"/>
  <c r="F35" i="10"/>
  <c r="F51" i="10"/>
  <c r="E51" i="10"/>
  <c r="D51" i="10"/>
  <c r="C51" i="10"/>
  <c r="F50" i="10"/>
  <c r="E50" i="10"/>
  <c r="D50" i="10"/>
  <c r="C50" i="10"/>
  <c r="F49" i="10"/>
  <c r="E49" i="10"/>
  <c r="D49" i="10"/>
  <c r="C49" i="10"/>
  <c r="F48" i="10"/>
  <c r="E48" i="10"/>
  <c r="D48" i="10"/>
  <c r="C48" i="10"/>
  <c r="F47" i="10"/>
  <c r="E47" i="10"/>
  <c r="D47" i="10"/>
  <c r="C47" i="10"/>
  <c r="F46" i="10"/>
  <c r="E46" i="10"/>
  <c r="D46" i="10"/>
  <c r="C46" i="10"/>
  <c r="F45" i="10"/>
  <c r="E45" i="10"/>
  <c r="D45" i="10"/>
  <c r="C45" i="10"/>
  <c r="F44" i="10"/>
  <c r="E44" i="10"/>
  <c r="D44" i="10"/>
  <c r="C44" i="10"/>
  <c r="F43" i="10"/>
  <c r="E43" i="10"/>
  <c r="D43" i="10"/>
  <c r="C43" i="10"/>
  <c r="F42" i="10"/>
  <c r="E42" i="10"/>
  <c r="D42" i="10"/>
  <c r="C42" i="10"/>
  <c r="F41" i="10"/>
  <c r="E41" i="10"/>
  <c r="D41" i="10"/>
  <c r="C41" i="10"/>
  <c r="F40" i="10"/>
  <c r="E40" i="10"/>
  <c r="D40" i="10"/>
  <c r="C40" i="10"/>
  <c r="F39" i="10"/>
  <c r="E39" i="10"/>
  <c r="D39" i="10"/>
  <c r="C39" i="10"/>
  <c r="F38" i="10"/>
  <c r="E38" i="10"/>
  <c r="D38" i="10"/>
  <c r="C38" i="10"/>
  <c r="F37" i="10"/>
  <c r="E37" i="10"/>
  <c r="D37" i="10"/>
  <c r="C37" i="10"/>
  <c r="F36" i="10"/>
  <c r="E36" i="10"/>
  <c r="D36" i="10"/>
  <c r="C36" i="10"/>
  <c r="H51" i="9"/>
  <c r="G51" i="9"/>
  <c r="F51" i="9"/>
  <c r="E51" i="9"/>
  <c r="D51" i="9"/>
  <c r="C51" i="9"/>
  <c r="H50" i="9"/>
  <c r="G50" i="9"/>
  <c r="F50" i="9"/>
  <c r="E50" i="9"/>
  <c r="D50" i="9"/>
  <c r="C50" i="9"/>
  <c r="H49" i="9"/>
  <c r="G49" i="9"/>
  <c r="F49" i="9"/>
  <c r="E49" i="9"/>
  <c r="D49" i="9"/>
  <c r="C49" i="9"/>
  <c r="H48" i="9"/>
  <c r="G48" i="9"/>
  <c r="F48" i="9"/>
  <c r="E48" i="9"/>
  <c r="D48" i="9"/>
  <c r="C48" i="9"/>
  <c r="H47" i="9"/>
  <c r="G47" i="9"/>
  <c r="F47" i="9"/>
  <c r="E47" i="9"/>
  <c r="D47" i="9"/>
  <c r="C47" i="9"/>
  <c r="H46" i="9"/>
  <c r="G46" i="9"/>
  <c r="F46" i="9"/>
  <c r="E46" i="9"/>
  <c r="D46" i="9"/>
  <c r="C46" i="9"/>
  <c r="H45" i="9"/>
  <c r="G45" i="9"/>
  <c r="F45" i="9"/>
  <c r="E45" i="9"/>
  <c r="D45" i="9"/>
  <c r="C45" i="9"/>
  <c r="H44" i="9"/>
  <c r="G44" i="9"/>
  <c r="F44" i="9"/>
  <c r="E44" i="9"/>
  <c r="D44" i="9"/>
  <c r="C44" i="9"/>
  <c r="H43" i="9"/>
  <c r="G43" i="9"/>
  <c r="F43" i="9"/>
  <c r="E43" i="9"/>
  <c r="D43" i="9"/>
  <c r="C43" i="9"/>
  <c r="H42" i="9"/>
  <c r="G42" i="9"/>
  <c r="F42" i="9"/>
  <c r="E42" i="9"/>
  <c r="D42" i="9"/>
  <c r="C42" i="9"/>
  <c r="H41" i="9"/>
  <c r="G41" i="9"/>
  <c r="F41" i="9"/>
  <c r="E41" i="9"/>
  <c r="D41" i="9"/>
  <c r="C41" i="9"/>
  <c r="H40" i="9"/>
  <c r="G40" i="9"/>
  <c r="F40" i="9"/>
  <c r="E40" i="9"/>
  <c r="D40" i="9"/>
  <c r="C40" i="9"/>
  <c r="H39" i="9"/>
  <c r="G39" i="9"/>
  <c r="F39" i="9"/>
  <c r="E39" i="9"/>
  <c r="D39" i="9"/>
  <c r="C39" i="9"/>
  <c r="H38" i="9"/>
  <c r="G38" i="9"/>
  <c r="F38" i="9"/>
  <c r="E38" i="9"/>
  <c r="D38" i="9"/>
  <c r="C38" i="9"/>
  <c r="H37" i="9"/>
  <c r="G37" i="9"/>
  <c r="F37" i="9"/>
  <c r="E37" i="9"/>
  <c r="D37" i="9"/>
  <c r="C37" i="9"/>
  <c r="H36" i="9"/>
  <c r="G36" i="9"/>
  <c r="F36" i="9"/>
  <c r="E36" i="9"/>
  <c r="D36" i="9"/>
  <c r="C36" i="9"/>
  <c r="H35" i="9"/>
  <c r="G35" i="9"/>
  <c r="F35" i="9"/>
  <c r="E35" i="9"/>
  <c r="D35" i="9"/>
  <c r="C35" i="9"/>
  <c r="H34" i="9"/>
  <c r="G34" i="9"/>
  <c r="F34" i="9"/>
  <c r="E34" i="9"/>
  <c r="D34" i="9"/>
  <c r="C34" i="9"/>
  <c r="N28" i="8"/>
  <c r="M28" i="8"/>
  <c r="L28" i="8"/>
  <c r="K28" i="8"/>
  <c r="N27" i="8"/>
  <c r="M27" i="8"/>
  <c r="L27" i="8"/>
  <c r="K27" i="8"/>
  <c r="N26" i="8"/>
  <c r="M26" i="8"/>
  <c r="L26" i="8"/>
  <c r="K26" i="8"/>
  <c r="N25" i="8"/>
  <c r="M25" i="8"/>
  <c r="L25" i="8"/>
  <c r="K25" i="8"/>
  <c r="N24" i="8"/>
  <c r="M24" i="8"/>
  <c r="L24" i="8"/>
  <c r="K24" i="8"/>
  <c r="N23" i="8"/>
  <c r="M23" i="8"/>
  <c r="L23" i="8"/>
  <c r="K23" i="8"/>
  <c r="N22" i="8"/>
  <c r="M22" i="8"/>
  <c r="L22" i="8"/>
  <c r="K22" i="8"/>
  <c r="N21" i="8"/>
  <c r="M21" i="8"/>
  <c r="L21" i="8"/>
  <c r="K21" i="8"/>
  <c r="N20" i="8"/>
  <c r="M20" i="8"/>
  <c r="L20" i="8"/>
  <c r="K20" i="8"/>
  <c r="N19" i="8"/>
  <c r="M19" i="8"/>
  <c r="L19" i="8"/>
  <c r="K19" i="8"/>
  <c r="N18" i="8"/>
  <c r="M18" i="8"/>
  <c r="L18" i="8"/>
  <c r="K18" i="8"/>
  <c r="N17" i="8"/>
  <c r="M17" i="8"/>
  <c r="L17" i="8"/>
  <c r="K17" i="8"/>
  <c r="N16" i="8"/>
  <c r="M16" i="8"/>
  <c r="L16" i="8"/>
  <c r="K16" i="8"/>
  <c r="N15" i="8"/>
  <c r="M15" i="8"/>
  <c r="L15" i="8"/>
  <c r="K15" i="8"/>
  <c r="N14" i="8"/>
  <c r="M14" i="8"/>
  <c r="L14" i="8"/>
  <c r="K14" i="8"/>
  <c r="N13" i="8"/>
  <c r="M13" i="8"/>
  <c r="L13" i="8"/>
  <c r="K13" i="8"/>
  <c r="N12" i="8"/>
  <c r="M12" i="8"/>
  <c r="L12" i="8"/>
  <c r="K12" i="8"/>
  <c r="N11" i="8"/>
  <c r="M11" i="8"/>
  <c r="L11" i="8"/>
  <c r="K11" i="8"/>
  <c r="Q28" i="7"/>
  <c r="P28" i="7"/>
  <c r="O28" i="7"/>
  <c r="N28" i="7"/>
  <c r="M28" i="7"/>
  <c r="Q27" i="7"/>
  <c r="P27" i="7"/>
  <c r="O27" i="7"/>
  <c r="N27" i="7"/>
  <c r="M27" i="7"/>
  <c r="Q26" i="7"/>
  <c r="P26" i="7"/>
  <c r="O26" i="7"/>
  <c r="N26" i="7"/>
  <c r="M26" i="7"/>
  <c r="Q25" i="7"/>
  <c r="P25" i="7"/>
  <c r="O25" i="7"/>
  <c r="N25" i="7"/>
  <c r="M25" i="7"/>
  <c r="Q24" i="7"/>
  <c r="P24" i="7"/>
  <c r="O24" i="7"/>
  <c r="N24" i="7"/>
  <c r="M24" i="7"/>
  <c r="Q23" i="7"/>
  <c r="P23" i="7"/>
  <c r="O23" i="7"/>
  <c r="N23" i="7"/>
  <c r="M23" i="7"/>
  <c r="Q22" i="7"/>
  <c r="P22" i="7"/>
  <c r="O22" i="7"/>
  <c r="N22" i="7"/>
  <c r="M22" i="7"/>
  <c r="Q21" i="7"/>
  <c r="P21" i="7"/>
  <c r="O21" i="7"/>
  <c r="N21" i="7"/>
  <c r="M21" i="7"/>
  <c r="Q20" i="7"/>
  <c r="P20" i="7"/>
  <c r="O20" i="7"/>
  <c r="N20" i="7"/>
  <c r="M20" i="7"/>
  <c r="Q19" i="7"/>
  <c r="P19" i="7"/>
  <c r="O19" i="7"/>
  <c r="N19" i="7"/>
  <c r="M19" i="7"/>
  <c r="Q18" i="7"/>
  <c r="P18" i="7"/>
  <c r="O18" i="7"/>
  <c r="N18" i="7"/>
  <c r="M18" i="7"/>
  <c r="Q17" i="7"/>
  <c r="P17" i="7"/>
  <c r="O17" i="7"/>
  <c r="N17" i="7"/>
  <c r="M17" i="7"/>
  <c r="Q16" i="7"/>
  <c r="P16" i="7"/>
  <c r="O16" i="7"/>
  <c r="N16" i="7"/>
  <c r="M16" i="7"/>
  <c r="Q15" i="7"/>
  <c r="P15" i="7"/>
  <c r="O15" i="7"/>
  <c r="N15" i="7"/>
  <c r="M15" i="7"/>
  <c r="Q14" i="7"/>
  <c r="P14" i="7"/>
  <c r="O14" i="7"/>
  <c r="N14" i="7"/>
  <c r="M14" i="7"/>
  <c r="Q13" i="7"/>
  <c r="P13" i="7"/>
  <c r="O13" i="7"/>
  <c r="N13" i="7"/>
  <c r="M13" i="7"/>
  <c r="Q12" i="7"/>
  <c r="P12" i="7"/>
  <c r="O12" i="7"/>
  <c r="N12" i="7"/>
  <c r="M12" i="7"/>
  <c r="Q11" i="7"/>
  <c r="P11" i="7"/>
  <c r="O11" i="7"/>
  <c r="N11" i="7"/>
  <c r="M11" i="7"/>
  <c r="Q28" i="6"/>
  <c r="P28" i="6"/>
  <c r="O28" i="6"/>
  <c r="N28" i="6"/>
  <c r="M28" i="6"/>
  <c r="Q27" i="6"/>
  <c r="P27" i="6"/>
  <c r="O27" i="6"/>
  <c r="N27" i="6"/>
  <c r="M27" i="6"/>
  <c r="Q26" i="6"/>
  <c r="P26" i="6"/>
  <c r="O26" i="6"/>
  <c r="N26" i="6"/>
  <c r="M26" i="6"/>
  <c r="Q25" i="6"/>
  <c r="P25" i="6"/>
  <c r="O25" i="6"/>
  <c r="N25" i="6"/>
  <c r="M25" i="6"/>
  <c r="Q24" i="6"/>
  <c r="P24" i="6"/>
  <c r="O24" i="6"/>
  <c r="N24" i="6"/>
  <c r="M24" i="6"/>
  <c r="Q23" i="6"/>
  <c r="P23" i="6"/>
  <c r="O23" i="6"/>
  <c r="N23" i="6"/>
  <c r="M23" i="6"/>
  <c r="Q22" i="6"/>
  <c r="P22" i="6"/>
  <c r="O22" i="6"/>
  <c r="N22" i="6"/>
  <c r="M22" i="6"/>
  <c r="Q21" i="6"/>
  <c r="P21" i="6"/>
  <c r="O21" i="6"/>
  <c r="N21" i="6"/>
  <c r="M21" i="6"/>
  <c r="Q20" i="6"/>
  <c r="P20" i="6"/>
  <c r="O20" i="6"/>
  <c r="N20" i="6"/>
  <c r="M20" i="6"/>
  <c r="Q19" i="6"/>
  <c r="P19" i="6"/>
  <c r="O19" i="6"/>
  <c r="N19" i="6"/>
  <c r="M19" i="6"/>
  <c r="Q18" i="6"/>
  <c r="P18" i="6"/>
  <c r="O18" i="6"/>
  <c r="N18" i="6"/>
  <c r="M18" i="6"/>
  <c r="Q17" i="6"/>
  <c r="P17" i="6"/>
  <c r="O17" i="6"/>
  <c r="N17" i="6"/>
  <c r="M17" i="6"/>
  <c r="Q16" i="6"/>
  <c r="P16" i="6"/>
  <c r="O16" i="6"/>
  <c r="N16" i="6"/>
  <c r="M16" i="6"/>
  <c r="Q15" i="6"/>
  <c r="P15" i="6"/>
  <c r="O15" i="6"/>
  <c r="N15" i="6"/>
  <c r="M15" i="6"/>
  <c r="Q14" i="6"/>
  <c r="P14" i="6"/>
  <c r="O14" i="6"/>
  <c r="N14" i="6"/>
  <c r="M14" i="6"/>
  <c r="Q13" i="6"/>
  <c r="P13" i="6"/>
  <c r="O13" i="6"/>
  <c r="N13" i="6"/>
  <c r="M13" i="6"/>
  <c r="Q12" i="6"/>
  <c r="P12" i="6"/>
  <c r="O12" i="6"/>
  <c r="N12" i="6"/>
  <c r="M12" i="6"/>
  <c r="Q11" i="6"/>
  <c r="P11" i="6"/>
  <c r="O11" i="6"/>
  <c r="N11" i="6"/>
  <c r="M11" i="6"/>
  <c r="N28" i="5"/>
  <c r="M28" i="5"/>
  <c r="L28" i="5"/>
  <c r="K28" i="5"/>
  <c r="N27" i="5"/>
  <c r="M27" i="5"/>
  <c r="L27" i="5"/>
  <c r="K27" i="5"/>
  <c r="N26" i="5"/>
  <c r="M26" i="5"/>
  <c r="L26" i="5"/>
  <c r="K26" i="5"/>
  <c r="N25" i="5"/>
  <c r="M25" i="5"/>
  <c r="L25" i="5"/>
  <c r="K25" i="5"/>
  <c r="N24" i="5"/>
  <c r="M24" i="5"/>
  <c r="L24" i="5"/>
  <c r="K24" i="5"/>
  <c r="N23" i="5"/>
  <c r="M23" i="5"/>
  <c r="L23" i="5"/>
  <c r="K23" i="5"/>
  <c r="N22" i="5"/>
  <c r="M22" i="5"/>
  <c r="L22" i="5"/>
  <c r="K22" i="5"/>
  <c r="N21" i="5"/>
  <c r="M21" i="5"/>
  <c r="L21" i="5"/>
  <c r="K21" i="5"/>
  <c r="N20" i="5"/>
  <c r="M20" i="5"/>
  <c r="L20" i="5"/>
  <c r="K20" i="5"/>
  <c r="N19" i="5"/>
  <c r="M19" i="5"/>
  <c r="L19" i="5"/>
  <c r="K19" i="5"/>
  <c r="N18" i="5"/>
  <c r="M18" i="5"/>
  <c r="L18" i="5"/>
  <c r="K18" i="5"/>
  <c r="N17" i="5"/>
  <c r="M17" i="5"/>
  <c r="L17" i="5"/>
  <c r="K17" i="5"/>
  <c r="N16" i="5"/>
  <c r="M16" i="5"/>
  <c r="L16" i="5"/>
  <c r="K16" i="5"/>
  <c r="N15" i="5"/>
  <c r="M15" i="5"/>
  <c r="L15" i="5"/>
  <c r="K15" i="5"/>
  <c r="N14" i="5"/>
  <c r="M14" i="5"/>
  <c r="L14" i="5"/>
  <c r="K14" i="5"/>
  <c r="N13" i="5"/>
  <c r="M13" i="5"/>
  <c r="L13" i="5"/>
  <c r="K13" i="5"/>
  <c r="N12" i="5"/>
  <c r="M12" i="5"/>
  <c r="L12" i="5"/>
  <c r="K12" i="5"/>
  <c r="N11" i="5"/>
  <c r="M11" i="5"/>
  <c r="L11" i="5"/>
  <c r="K11" i="5"/>
  <c r="E50" i="4"/>
  <c r="D50" i="4"/>
  <c r="C50" i="4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11" i="3"/>
  <c r="M28" i="3" l="1"/>
  <c r="L28" i="3"/>
  <c r="K28" i="3"/>
  <c r="M27" i="3"/>
  <c r="L27" i="3"/>
  <c r="K27" i="3"/>
  <c r="M26" i="3"/>
  <c r="L26" i="3"/>
  <c r="K26" i="3"/>
  <c r="N26" i="3"/>
  <c r="N25" i="3"/>
  <c r="M25" i="3"/>
  <c r="L25" i="3"/>
  <c r="K25" i="3"/>
  <c r="M24" i="3"/>
  <c r="L24" i="3"/>
  <c r="K24" i="3"/>
  <c r="N24" i="3"/>
  <c r="M23" i="3"/>
  <c r="L23" i="3"/>
  <c r="K23" i="3"/>
  <c r="M22" i="3"/>
  <c r="L22" i="3"/>
  <c r="K22" i="3"/>
  <c r="N22" i="3"/>
  <c r="M21" i="3"/>
  <c r="L21" i="3"/>
  <c r="K21" i="3"/>
  <c r="N21" i="3"/>
  <c r="M20" i="3"/>
  <c r="L20" i="3"/>
  <c r="K20" i="3"/>
  <c r="M19" i="3"/>
  <c r="L19" i="3"/>
  <c r="K19" i="3"/>
  <c r="M18" i="3"/>
  <c r="L18" i="3"/>
  <c r="K18" i="3"/>
  <c r="M17" i="3"/>
  <c r="L17" i="3"/>
  <c r="K17" i="3"/>
  <c r="M16" i="3"/>
  <c r="L16" i="3"/>
  <c r="K16" i="3"/>
  <c r="M15" i="3"/>
  <c r="L15" i="3"/>
  <c r="K15" i="3"/>
  <c r="M14" i="3"/>
  <c r="L14" i="3"/>
  <c r="K14" i="3"/>
  <c r="N14" i="3"/>
  <c r="N13" i="3"/>
  <c r="M13" i="3"/>
  <c r="L13" i="3"/>
  <c r="K13" i="3"/>
  <c r="M12" i="3"/>
  <c r="L12" i="3"/>
  <c r="K12" i="3"/>
  <c r="M11" i="3"/>
  <c r="L11" i="3"/>
  <c r="K11" i="3"/>
  <c r="C37" i="2"/>
  <c r="D37" i="2"/>
  <c r="E37" i="2"/>
  <c r="F37" i="2"/>
  <c r="G37" i="2"/>
  <c r="H37" i="2"/>
  <c r="I37" i="2"/>
  <c r="J37" i="2"/>
  <c r="C38" i="2"/>
  <c r="D38" i="2"/>
  <c r="E38" i="2"/>
  <c r="F38" i="2"/>
  <c r="G38" i="2"/>
  <c r="H38" i="2"/>
  <c r="I38" i="2"/>
  <c r="J38" i="2"/>
  <c r="C39" i="2"/>
  <c r="D39" i="2"/>
  <c r="E39" i="2"/>
  <c r="F39" i="2"/>
  <c r="G39" i="2"/>
  <c r="H39" i="2"/>
  <c r="I39" i="2"/>
  <c r="J39" i="2"/>
  <c r="C40" i="2"/>
  <c r="D40" i="2"/>
  <c r="E40" i="2"/>
  <c r="F40" i="2"/>
  <c r="G40" i="2"/>
  <c r="H40" i="2"/>
  <c r="I40" i="2"/>
  <c r="J40" i="2"/>
  <c r="C41" i="2"/>
  <c r="D41" i="2"/>
  <c r="E41" i="2"/>
  <c r="F41" i="2"/>
  <c r="G41" i="2"/>
  <c r="H41" i="2"/>
  <c r="I41" i="2"/>
  <c r="J41" i="2"/>
  <c r="C42" i="2"/>
  <c r="D42" i="2"/>
  <c r="E42" i="2"/>
  <c r="F42" i="2"/>
  <c r="G42" i="2"/>
  <c r="H42" i="2"/>
  <c r="I42" i="2"/>
  <c r="J42" i="2"/>
  <c r="C43" i="2"/>
  <c r="D43" i="2"/>
  <c r="E43" i="2"/>
  <c r="F43" i="2"/>
  <c r="G43" i="2"/>
  <c r="H43" i="2"/>
  <c r="I43" i="2"/>
  <c r="J43" i="2"/>
  <c r="C44" i="2"/>
  <c r="D44" i="2"/>
  <c r="E44" i="2"/>
  <c r="F44" i="2"/>
  <c r="G44" i="2"/>
  <c r="H44" i="2"/>
  <c r="I44" i="2"/>
  <c r="J44" i="2"/>
  <c r="C45" i="2"/>
  <c r="D45" i="2"/>
  <c r="E45" i="2"/>
  <c r="F45" i="2"/>
  <c r="G45" i="2"/>
  <c r="H45" i="2"/>
  <c r="I45" i="2"/>
  <c r="J45" i="2"/>
  <c r="C46" i="2"/>
  <c r="D46" i="2"/>
  <c r="E46" i="2"/>
  <c r="F46" i="2"/>
  <c r="G46" i="2"/>
  <c r="H46" i="2"/>
  <c r="I46" i="2"/>
  <c r="J46" i="2"/>
  <c r="C47" i="2"/>
  <c r="D47" i="2"/>
  <c r="E47" i="2"/>
  <c r="F47" i="2"/>
  <c r="G47" i="2"/>
  <c r="H47" i="2"/>
  <c r="I47" i="2"/>
  <c r="J47" i="2"/>
  <c r="C48" i="2"/>
  <c r="D48" i="2"/>
  <c r="E48" i="2"/>
  <c r="F48" i="2"/>
  <c r="G48" i="2"/>
  <c r="H48" i="2"/>
  <c r="I48" i="2"/>
  <c r="J48" i="2"/>
  <c r="C49" i="2"/>
  <c r="D49" i="2"/>
  <c r="E49" i="2"/>
  <c r="F49" i="2"/>
  <c r="G49" i="2"/>
  <c r="H49" i="2"/>
  <c r="I49" i="2"/>
  <c r="J49" i="2"/>
  <c r="C50" i="2"/>
  <c r="D50" i="2"/>
  <c r="E50" i="2"/>
  <c r="F50" i="2"/>
  <c r="G50" i="2"/>
  <c r="H50" i="2"/>
  <c r="I50" i="2"/>
  <c r="J50" i="2"/>
  <c r="C51" i="2"/>
  <c r="D51" i="2"/>
  <c r="E51" i="2"/>
  <c r="F51" i="2"/>
  <c r="G51" i="2"/>
  <c r="H51" i="2"/>
  <c r="I51" i="2"/>
  <c r="J51" i="2"/>
  <c r="C52" i="2"/>
  <c r="D52" i="2"/>
  <c r="E52" i="2"/>
  <c r="F52" i="2"/>
  <c r="G52" i="2"/>
  <c r="H52" i="2"/>
  <c r="I52" i="2"/>
  <c r="J52" i="2"/>
  <c r="C53" i="2"/>
  <c r="D53" i="2"/>
  <c r="E53" i="2"/>
  <c r="F53" i="2"/>
  <c r="G53" i="2"/>
  <c r="H53" i="2"/>
  <c r="I53" i="2"/>
  <c r="J53" i="2"/>
  <c r="J36" i="2"/>
  <c r="I36" i="2"/>
  <c r="H36" i="2"/>
  <c r="G36" i="2"/>
  <c r="F36" i="2"/>
  <c r="E36" i="2"/>
  <c r="D36" i="2"/>
  <c r="C36" i="2"/>
  <c r="N12" i="3" l="1"/>
  <c r="N15" i="3"/>
  <c r="N28" i="3"/>
  <c r="N17" i="3"/>
  <c r="N20" i="3"/>
  <c r="N23" i="3"/>
  <c r="N11" i="3"/>
  <c r="N16" i="3"/>
  <c r="N19" i="3"/>
  <c r="N18" i="3"/>
  <c r="N27" i="3"/>
</calcChain>
</file>

<file path=xl/sharedStrings.xml><?xml version="1.0" encoding="utf-8"?>
<sst xmlns="http://schemas.openxmlformats.org/spreadsheetml/2006/main" count="705" uniqueCount="129">
  <si>
    <t>Juzgados de Instrucción en funciones de Guardia/Procesos de Violencia de Género</t>
  </si>
  <si>
    <t>JUZGADOS DE VIOLENCIA SOBRE LA MUJER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</si>
  <si>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</si>
  <si>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</si>
  <si>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</si>
  <si>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</si>
  <si>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</si>
  <si>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</si>
  <si>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</si>
  <si>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</si>
  <si>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</si>
  <si>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</si>
  <si>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</si>
  <si>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</si>
  <si>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</si>
  <si>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</si>
  <si>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</si>
  <si>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</si>
  <si>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</si>
  <si>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</si>
  <si>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Denuncias 
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</si>
  <si>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</si>
  <si>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</si>
  <si>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</si>
  <si>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</si>
  <si>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con denuncia victima</t>
  </si>
  <si>
    <t>con denuncia familiar</t>
  </si>
  <si>
    <t>por intervención directa policial</t>
  </si>
  <si>
    <t>Presentada directamente por victima en el juzgado</t>
  </si>
  <si>
    <t>Casos en los que la victima  se acoge a la dispensa a la obligación de declarar como testigo</t>
  </si>
  <si>
    <t>Renuncias por españolas</t>
  </si>
  <si>
    <t>Renuncias por extranjeras</t>
  </si>
  <si>
    <t>Ratio Casos en los que la victima  se acoge a la dispensa a la obligación de declarar como testigo sobre denuncias</t>
  </si>
  <si>
    <t>Total</t>
  </si>
  <si>
    <t>Por españolas</t>
  </si>
  <si>
    <t>Por extranjeras</t>
  </si>
  <si>
    <t>Mujeres víctimas de violencia de género</t>
  </si>
  <si>
    <t>Víctimas
Españolas</t>
  </si>
  <si>
    <t>Víctimas 
Extranjeras</t>
  </si>
  <si>
    <t>Incoadas</t>
  </si>
  <si>
    <t>Inadmitidas</t>
  </si>
  <si>
    <t>Adoptadas</t>
  </si>
  <si>
    <t>Denegadas</t>
  </si>
  <si>
    <t>Número</t>
  </si>
  <si>
    <t>Condenado
 Español</t>
  </si>
  <si>
    <t>Condenado  
Extranjero</t>
  </si>
  <si>
    <t>Absuelto
Español</t>
  </si>
  <si>
    <t>Absuelto Extranjero</t>
  </si>
  <si>
    <t>Numero</t>
  </si>
  <si>
    <t>Condenado Español</t>
  </si>
  <si>
    <t>Condenado Extranjero</t>
  </si>
  <si>
    <t>Absuelto 
Español</t>
  </si>
  <si>
    <t>Absuelto 
Extranjero</t>
  </si>
  <si>
    <t>Condenado
Español</t>
  </si>
  <si>
    <t>Condenado
Extranjero</t>
  </si>
  <si>
    <t>Absuelto
Extranjero</t>
  </si>
  <si>
    <t>Juzgados de lo Penal/Procesos de Violencia de Género/Personas Enjuiciadas</t>
  </si>
  <si>
    <t>Total 
Condenatorias</t>
  </si>
  <si>
    <t>Previa 
Conformidad</t>
  </si>
  <si>
    <t>Restantes 
Condenatorias</t>
  </si>
  <si>
    <t>Absolutorias</t>
  </si>
  <si>
    <t>Juzgados de lo Penal/Procesos de Violencia de Género/Sentencias</t>
  </si>
  <si>
    <t>Total Menores Enjuiciados</t>
  </si>
  <si>
    <t>Españoles</t>
  </si>
  <si>
    <t>Extranjeros</t>
  </si>
  <si>
    <t>Total Menores 
Enjuiciados</t>
  </si>
  <si>
    <t>Juzgados de Menores/Procesos de Violencia de Género/Personas Enjuiciadas</t>
  </si>
  <si>
    <t>Juzgados de Menores/Procesos de Violencia de Género/Sentencias</t>
  </si>
  <si>
    <t xml:space="preserve">TOTAL Sentencias Por delitos </t>
  </si>
  <si>
    <t>Sentencias Con imposicion de medidas</t>
  </si>
  <si>
    <t>Sentencias Sin imposicion de medidas</t>
  </si>
  <si>
    <t xml:space="preserve">Sentencias previa conformidad </t>
  </si>
  <si>
    <t>Total Sentencias por Delitos</t>
  </si>
  <si>
    <t>Sentencias  con Imposición de Medidas</t>
  </si>
  <si>
    <t>Sentencias sin Imposición de Medidas</t>
  </si>
  <si>
    <t>Sentencias previa conformidad</t>
  </si>
  <si>
    <t>Con medidas</t>
  </si>
  <si>
    <t>Sin medidas</t>
  </si>
  <si>
    <t>Remitidas
 al J.V.S.M</t>
  </si>
  <si>
    <t>Pendientes 
final trimestre</t>
  </si>
  <si>
    <t>Asuntos
 ingresados</t>
  </si>
  <si>
    <t>De O.P.</t>
  </si>
  <si>
    <t>De Resto</t>
  </si>
  <si>
    <t>Total 
Órdenes Protección</t>
  </si>
  <si>
    <t>Acordadas</t>
  </si>
  <si>
    <t>Varones</t>
  </si>
  <si>
    <t>Mujeres</t>
  </si>
  <si>
    <t>Condenada
Española</t>
  </si>
  <si>
    <t>Absuelta
Española</t>
  </si>
  <si>
    <t>Condenada
Extranjera</t>
  </si>
  <si>
    <t>Absuelta
Extranjera</t>
  </si>
  <si>
    <t>Audiencia Provincial/Procesos de Violencia de Género/Total Personas Enjuiciadas</t>
  </si>
  <si>
    <t>Audiencia Provincial/Procesos de Violencia de Género/Personas Enjuiciadas por Sexo</t>
  </si>
  <si>
    <t>Sumarios</t>
  </si>
  <si>
    <t>Procd.
Abreviados</t>
  </si>
  <si>
    <t>Procd.
Jurado</t>
  </si>
  <si>
    <t>Sentencias Condenatorias</t>
  </si>
  <si>
    <t>Sentencias Absolutorias</t>
  </si>
  <si>
    <t>Total Sentencias</t>
  </si>
  <si>
    <t>Setencias Condenatorias</t>
  </si>
  <si>
    <t xml:space="preserve">Total Setencias </t>
  </si>
  <si>
    <t>Setencias Absolutorias</t>
  </si>
  <si>
    <t>Audiencia Provincial/Procesos de Violencia de Género/Sentencias</t>
  </si>
  <si>
    <t xml:space="preserve">  Denuncias</t>
  </si>
  <si>
    <t xml:space="preserve">  Renuncias</t>
  </si>
  <si>
    <t xml:space="preserve">  Víctimas</t>
  </si>
  <si>
    <t xml:space="preserve">  Órdenes y Medidas</t>
  </si>
  <si>
    <t xml:space="preserve">  Personas Enjuiciadas</t>
  </si>
  <si>
    <t>Juzgados de Instrucción en funciones de Guardia/Procesos de Violencia de Género/Órdenes de Protección</t>
  </si>
  <si>
    <t xml:space="preserve">Evolución de las Denuncias Recibidas  
</t>
  </si>
  <si>
    <t>Juzgados de Guardia/Asuntos</t>
  </si>
  <si>
    <t>Juzgados de Guardia/Órdenes de Protección</t>
  </si>
  <si>
    <t>Víctimas menores de violencia de género</t>
  </si>
  <si>
    <t>Víctimas menores
Españolas</t>
  </si>
  <si>
    <t>Víctimas menores
Extranjeras</t>
  </si>
  <si>
    <r>
      <t>Total</t>
    </r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
Menores Tutelados víctimas de violencia</t>
    </r>
  </si>
  <si>
    <r>
      <t>Total</t>
    </r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Víctimas Menores Tuteladas Extranjeras</t>
    </r>
  </si>
  <si>
    <r>
      <t>Total</t>
    </r>
    <r>
      <rPr>
        <b/>
        <sz val="11"/>
        <color rgb="FFFF0000"/>
        <rFont val="Verdana"/>
        <family val="2"/>
      </rPr>
      <t xml:space="preserve">* </t>
    </r>
    <r>
      <rPr>
        <b/>
        <sz val="11"/>
        <color theme="4"/>
        <rFont val="Verdana"/>
        <family val="2"/>
      </rPr>
      <t>Víctimas Menores Tuteladas Españolas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</si>
  <si>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Tuteladas incluye tanto mujeres como hombres menores</t>
    </r>
  </si>
  <si>
    <t>2º trimestre 2023</t>
  </si>
  <si>
    <t>2º trimestre 2024</t>
  </si>
  <si>
    <t>2º trimestre 2024/2º trimestre 2023</t>
  </si>
  <si>
    <t>Evolución 
2º trimestre 2024/2º trimestre 2023</t>
  </si>
  <si>
    <t>2º trimestre 2023
Con Imposición de medidas</t>
  </si>
  <si>
    <t>2º trimestre 2023
Sin Imposicion de Medidas</t>
  </si>
  <si>
    <t>2º trimestre 2024
Con Imposición de medidas</t>
  </si>
  <si>
    <t>2º trimestre 2024
Sin Imposicion de Medidas</t>
  </si>
  <si>
    <t>Evolución
2º trimestre 2024/2º trimestre 2023
Con Imposición de medidas</t>
  </si>
  <si>
    <t>Evolución
2º trimestre 2024/2º trimestre 2023
Sin Imposición de medidas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</si>
</sst>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3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0"/>
      <name val="Arial"/>
      <family val="2"/>
    </font>
    <font>
      <b/>
      <sz val="11"/>
      <color rgb="FF4F81BD"/>
      <name val="Verdana"/>
      <family val="2"/>
    </font>
    <font>
      <sz val="11"/>
      <color theme="1"/>
      <name val="Verdana"/>
      <family val="2"/>
    </font>
    <font>
      <b/>
      <sz val="11"/>
      <color indexed="18"/>
      <name val="Verdana"/>
      <family val="2"/>
    </font>
    <font>
      <sz val="10"/>
      <color theme="1"/>
      <name val="Verdana"/>
      <family val="2"/>
    </font>
    <font>
      <b/>
      <sz val="11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/>
      <right style="medium">
        <color theme="0"/>
      </right>
      <top/>
      <bottom style="medium">
        <color theme="4" tint="0.7999511703848384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7" fillId="0" borderId="0"/>
  </cellStyleXfs>
  <cellXfs count="56">
    <xf numFmtId="0" fontId="0" fillId="0" borderId="0" xfId="0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2" borderId="0" xfId="1" applyFont="1" applyFill="1" applyAlignment="1">
      <alignment horizontal="left" vertical="center"/>
    </xf>
    <xf numFmtId="0" fontId="0" fillId="2" borderId="0" xfId="0" applyFill="1"/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3" fontId="9" fillId="0" borderId="2" xfId="0" applyNumberFormat="1" applyFont="1" applyBorder="1" applyAlignment="1">
      <alignment horizontal="right" vertical="center"/>
    </xf>
    <xf numFmtId="3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2"/>
    <xf numFmtId="164" fontId="9" fillId="0" borderId="2" xfId="0" applyNumberFormat="1" applyFont="1" applyBorder="1" applyAlignment="1">
      <alignment horizontal="right" vertical="center"/>
    </xf>
    <xf numFmtId="164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1" applyAlignment="1">
      <alignment vertical="center"/>
    </xf>
    <xf numFmtId="0" fontId="4" fillId="0" borderId="0" xfId="1"/>
    <xf numFmtId="0" fontId="11" fillId="0" borderId="0" xfId="0" applyFont="1"/>
    <xf numFmtId="0" fontId="5" fillId="5" borderId="26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3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horizontal="right" vertical="center"/>
    </xf>
    <xf numFmtId="165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1" applyFont="1" applyAlignment="1">
      <alignment horizontal="left" vertical="center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5" fillId="5" borderId="12" xfId="0" applyFont="1" applyFill="1" applyBorder="1" applyAlignment="1" applyProtection="1">
      <alignment horizontal="center" vertical="center" wrapText="1"/>
      <protection locked="0"/>
    </xf>
    <xf numFmtId="0" fontId="5" fillId="5" borderId="13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0" fontId="8" fillId="5" borderId="9" xfId="0" applyFont="1" applyFill="1" applyBorder="1" applyAlignment="1" applyProtection="1">
      <alignment horizontal="center" vertical="center" wrapText="1"/>
      <protection locked="0"/>
    </xf>
    <xf numFmtId="0" fontId="8" fillId="5" borderId="10" xfId="0" applyFont="1" applyFill="1" applyBorder="1" applyAlignment="1" applyProtection="1">
      <alignment horizontal="center" vertical="center" wrapText="1"/>
      <protection locked="0"/>
    </xf>
    <xf numFmtId="0" fontId="5" fillId="5" borderId="18" xfId="0" applyFont="1" applyFill="1" applyBorder="1" applyAlignment="1" applyProtection="1">
      <alignment horizontal="center" vertical="center" wrapText="1"/>
      <protection locked="0"/>
    </xf>
    <xf numFmtId="0" fontId="8" fillId="5" borderId="17" xfId="0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horizontal="center" vertical="center" wrapText="1"/>
      <protection locked="0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5" fillId="5" borderId="15" xfId="0" applyFont="1" applyFill="1" applyBorder="1" applyAlignment="1" applyProtection="1">
      <alignment horizontal="center" vertical="center" wrapText="1"/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5" fillId="5" borderId="21" xfId="0" applyFont="1" applyFill="1" applyBorder="1" applyAlignment="1" applyProtection="1">
      <alignment horizontal="center" vertical="center" wrapText="1"/>
      <protection locked="0"/>
    </xf>
    <xf numFmtId="0" fontId="5" fillId="5" borderId="2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4" borderId="23" xfId="0" applyFont="1" applyFill="1" applyBorder="1" applyAlignment="1" applyProtection="1">
      <alignment horizontal="center" vertical="center" wrapText="1"/>
      <protection locked="0"/>
    </xf>
    <xf numFmtId="0" fontId="6" fillId="4" borderId="22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5" fillId="5" borderId="24" xfId="0" applyFont="1" applyFill="1" applyBorder="1" applyAlignment="1" applyProtection="1">
      <alignment horizontal="center" vertical="center" wrapText="1"/>
      <protection locked="0"/>
    </xf>
    <xf numFmtId="0" fontId="5" fillId="5" borderId="25" xfId="0" applyFont="1" applyFill="1" applyBorder="1" applyAlignment="1" applyProtection="1">
      <alignment horizontal="center" vertical="center" wrapText="1"/>
      <protection locked="0"/>
    </xf>
    <xf numFmtId="0" fontId="10" fillId="0" borderId="0" xfId="2" applyFont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DATOS Y EVOLUCIONES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2º Trimestre de 2024</a:t>
          </a:r>
        </a:p>
      </xdr:txBody>
    </xdr:sp>
    <xdr:clientData/>
  </xdr:twoCellAnchor>
  <xdr:twoCellAnchor editAs="oneCell">
    <xdr:from>
      <xdr:col>0</xdr:col>
      <xdr:colOff>214465</xdr:colOff>
      <xdr:row>1</xdr:row>
      <xdr:rowOff>28574</xdr:rowOff>
    </xdr:from>
    <xdr:to>
      <xdr:col>1</xdr:col>
      <xdr:colOff>476795</xdr:colOff>
      <xdr:row>9</xdr:row>
      <xdr:rowOff>19050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14465" y="190499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1447801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7226" y="161925"/>
          <a:ext cx="129921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1462124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66750" y="676275"/>
          <a:ext cx="1299689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Y SU EVOLUCIÓN</a:t>
          </a:r>
        </a:p>
      </xdr:txBody>
    </xdr:sp>
    <xdr:clientData/>
  </xdr:twoCellAnchor>
  <xdr:twoCellAnchor>
    <xdr:from>
      <xdr:col>10</xdr:col>
      <xdr:colOff>161925</xdr:colOff>
      <xdr:row>2</xdr:row>
      <xdr:rowOff>28575</xdr:rowOff>
    </xdr:from>
    <xdr:to>
      <xdr:col>10</xdr:col>
      <xdr:colOff>857250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3839825" y="3524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6167" y="158750"/>
          <a:ext cx="13123333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INSTRUCCIÓN SIN COMPETENCIA EN VIOLENCIA SOBRE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LA MUJER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EN FUNCIONES DE GUARDIA/PROCESOS DE VIOLENCIA DE GÉNERO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19050</xdr:colOff>
      <xdr:row>8</xdr:row>
      <xdr:rowOff>38100</xdr:rowOff>
    </xdr:from>
    <xdr:to>
      <xdr:col>14</xdr:col>
      <xdr:colOff>10583</xdr:colOff>
      <xdr:row>9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75217" y="1308100"/>
          <a:ext cx="13114866" cy="2730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INGRESADOS Y SU EVOLUCIÓN</a:t>
          </a:r>
        </a:p>
      </xdr:txBody>
    </xdr:sp>
    <xdr:clientData/>
  </xdr:twoCellAnchor>
  <xdr:twoCellAnchor>
    <xdr:from>
      <xdr:col>15</xdr:col>
      <xdr:colOff>53976</xdr:colOff>
      <xdr:row>2</xdr:row>
      <xdr:rowOff>88901</xdr:rowOff>
    </xdr:from>
    <xdr:to>
      <xdr:col>16</xdr:col>
      <xdr:colOff>130175</xdr:colOff>
      <xdr:row>5</xdr:row>
      <xdr:rowOff>79376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4817726" y="406401"/>
          <a:ext cx="742949" cy="4667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161923</xdr:rowOff>
    </xdr:from>
    <xdr:to>
      <xdr:col>11</xdr:col>
      <xdr:colOff>0</xdr:colOff>
      <xdr:row>8</xdr:row>
      <xdr:rowOff>47624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57225" y="161923"/>
          <a:ext cx="12725400" cy="1181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INSTRUCCIÓN SIN COMPETENCIA EN VIOLENCIA SOBRE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LA MUJER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EN FUNCIONES DE GUARDIA/PROCESOS DE VIOLENCIA DE GÉNERO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9</xdr:row>
      <xdr:rowOff>38100</xdr:rowOff>
    </xdr:from>
    <xdr:to>
      <xdr:col>11</xdr:col>
      <xdr:colOff>9525</xdr:colOff>
      <xdr:row>10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838200" y="1333500"/>
          <a:ext cx="127349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PROTECCIÓN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SU EVOLUCIÓN</a:t>
          </a:r>
        </a:p>
      </xdr:txBody>
    </xdr:sp>
    <xdr:clientData/>
  </xdr:twoCellAnchor>
  <xdr:twoCellAnchor>
    <xdr:from>
      <xdr:col>11</xdr:col>
      <xdr:colOff>190501</xdr:colOff>
      <xdr:row>5</xdr:row>
      <xdr:rowOff>123826</xdr:rowOff>
    </xdr:from>
    <xdr:to>
      <xdr:col>12</xdr:col>
      <xdr:colOff>114300</xdr:colOff>
      <xdr:row>9</xdr:row>
      <xdr:rowOff>114301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3573126" y="933451"/>
          <a:ext cx="761999" cy="6381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581025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657225" y="161925"/>
          <a:ext cx="126968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596576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666750" y="676275"/>
          <a:ext cx="1270285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PERSONAS ENJUICIADAS Y SU EVOLUCIÓN</a:t>
          </a:r>
        </a:p>
      </xdr:txBody>
    </xdr:sp>
    <xdr:clientData/>
  </xdr:twoCellAnchor>
  <xdr:twoCellAnchor>
    <xdr:from>
      <xdr:col>14</xdr:col>
      <xdr:colOff>876299</xdr:colOff>
      <xdr:row>2</xdr:row>
      <xdr:rowOff>19050</xdr:rowOff>
    </xdr:from>
    <xdr:to>
      <xdr:col>15</xdr:col>
      <xdr:colOff>638174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13620749" y="3429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15</xdr:col>
      <xdr:colOff>219076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57226" y="161925"/>
          <a:ext cx="12706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15</xdr:col>
      <xdr:colOff>234631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66750" y="676275"/>
          <a:ext cx="1271238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EN PRIMERA INSTANCIA Y SU EVOLUCIÓN</a:t>
          </a:r>
        </a:p>
      </xdr:txBody>
    </xdr:sp>
    <xdr:clientData/>
  </xdr:twoCellAnchor>
  <xdr:twoCellAnchor>
    <xdr:from>
      <xdr:col>16</xdr:col>
      <xdr:colOff>28574</xdr:colOff>
      <xdr:row>2</xdr:row>
      <xdr:rowOff>76201</xdr:rowOff>
    </xdr:from>
    <xdr:to>
      <xdr:col>16</xdr:col>
      <xdr:colOff>723899</xdr:colOff>
      <xdr:row>5</xdr:row>
      <xdr:rowOff>47626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3515974" y="400051"/>
          <a:ext cx="695325" cy="457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600075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57225" y="161925"/>
          <a:ext cx="126968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615626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66750" y="676275"/>
          <a:ext cx="1270285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ENJUICIADAS POR SEXO Y SU EVOLUCIÓN</a:t>
          </a:r>
        </a:p>
      </xdr:txBody>
    </xdr:sp>
    <xdr:clientData/>
  </xdr:twoCellAnchor>
  <xdr:twoCellAnchor>
    <xdr:from>
      <xdr:col>15</xdr:col>
      <xdr:colOff>180975</xdr:colOff>
      <xdr:row>2</xdr:row>
      <xdr:rowOff>9525</xdr:rowOff>
    </xdr:from>
    <xdr:to>
      <xdr:col>16</xdr:col>
      <xdr:colOff>114300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3573125" y="3333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</xdr:row>
      <xdr:rowOff>57150</xdr:rowOff>
    </xdr:from>
    <xdr:to>
      <xdr:col>10</xdr:col>
      <xdr:colOff>704850</xdr:colOff>
      <xdr:row>5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668375" y="381000"/>
          <a:ext cx="695325" cy="447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2</xdr:colOff>
      <xdr:row>1</xdr:row>
      <xdr:rowOff>0</xdr:rowOff>
    </xdr:from>
    <xdr:to>
      <xdr:col>9</xdr:col>
      <xdr:colOff>1266826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2" y="0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9</xdr:col>
      <xdr:colOff>1285876</xdr:colOff>
      <xdr:row>6</xdr:row>
      <xdr:rowOff>152400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38200" y="485775"/>
          <a:ext cx="12677776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 PRESENTADAS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SU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EVOLUCIÓN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28576</xdr:rowOff>
    </xdr:from>
    <xdr:to>
      <xdr:col>9</xdr:col>
      <xdr:colOff>1790700</xdr:colOff>
      <xdr:row>6</xdr:row>
      <xdr:rowOff>257176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676276"/>
          <a:ext cx="12677775" cy="5524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RENUNCIAS (La victima se acoge a la dispensa a la  obligacion de declarar como testigo, Art. 416 L.E.CRIM)          </a:t>
          </a:r>
        </a:p>
      </xdr:txBody>
    </xdr:sp>
    <xdr:clientData/>
  </xdr:twoCellAnchor>
  <xdr:twoCellAnchor>
    <xdr:from>
      <xdr:col>10</xdr:col>
      <xdr:colOff>409575</xdr:colOff>
      <xdr:row>3</xdr:row>
      <xdr:rowOff>0</xdr:rowOff>
    </xdr:from>
    <xdr:to>
      <xdr:col>11</xdr:col>
      <xdr:colOff>142875</xdr:colOff>
      <xdr:row>6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916025" y="485775"/>
          <a:ext cx="695325" cy="495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9</xdr:col>
      <xdr:colOff>1762124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38200" y="0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666750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61976" y="161925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3</xdr:row>
      <xdr:rowOff>161924</xdr:rowOff>
    </xdr:from>
    <xdr:to>
      <xdr:col>11</xdr:col>
      <xdr:colOff>647699</xdr:colOff>
      <xdr:row>7</xdr:row>
      <xdr:rowOff>219075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85800" y="647699"/>
          <a:ext cx="12611099" cy="7048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DE MUJERES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QUE APARECEN COMO VÍCTIMAS EN LAS DENUNCIAS PRESENTADAS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SU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EVOLUCIÓN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</a:t>
          </a:r>
        </a:p>
      </xdr:txBody>
    </xdr:sp>
    <xdr:clientData/>
  </xdr:twoCellAnchor>
  <xdr:twoCellAnchor>
    <xdr:from>
      <xdr:col>12</xdr:col>
      <xdr:colOff>447675</xdr:colOff>
      <xdr:row>2</xdr:row>
      <xdr:rowOff>104775</xdr:rowOff>
    </xdr:from>
    <xdr:to>
      <xdr:col>12</xdr:col>
      <xdr:colOff>1143000</xdr:colOff>
      <xdr:row>6</xdr:row>
      <xdr:rowOff>0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4097000" y="4286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28575</xdr:rowOff>
    </xdr:from>
    <xdr:to>
      <xdr:col>13</xdr:col>
      <xdr:colOff>838200</xdr:colOff>
      <xdr:row>7</xdr:row>
      <xdr:rowOff>314325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47725" y="676275"/>
          <a:ext cx="13144500" cy="7715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ÓRDENES DE PROTECCIÓN Y 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PROTECCIÓN Y SEGURIDAD DE LAS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(Art. 544 bis y ter)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Y SU EVOLUCIÓN</a:t>
          </a:r>
        </a:p>
      </xdr:txBody>
    </xdr:sp>
    <xdr:clientData/>
  </xdr:twoCellAnchor>
  <xdr:twoCellAnchor>
    <xdr:from>
      <xdr:col>14</xdr:col>
      <xdr:colOff>295275</xdr:colOff>
      <xdr:row>1</xdr:row>
      <xdr:rowOff>133350</xdr:rowOff>
    </xdr:from>
    <xdr:to>
      <xdr:col>14</xdr:col>
      <xdr:colOff>990600</xdr:colOff>
      <xdr:row>5</xdr:row>
      <xdr:rowOff>28575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4049375" y="29527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838199</xdr:colOff>
      <xdr:row>1</xdr:row>
      <xdr:rowOff>0</xdr:rowOff>
    </xdr:from>
    <xdr:to>
      <xdr:col>13</xdr:col>
      <xdr:colOff>752475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838199" y="161925"/>
          <a:ext cx="13068301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19050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38200" y="161925"/>
          <a:ext cx="97059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38101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47726" y="676275"/>
          <a:ext cx="97155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Y SU EVOLUCIÓN</a:t>
          </a:r>
        </a:p>
      </xdr:txBody>
    </xdr:sp>
    <xdr:clientData/>
  </xdr:twoCellAnchor>
  <xdr:twoCellAnchor>
    <xdr:from>
      <xdr:col>12</xdr:col>
      <xdr:colOff>47625</xdr:colOff>
      <xdr:row>1</xdr:row>
      <xdr:rowOff>123825</xdr:rowOff>
    </xdr:from>
    <xdr:to>
      <xdr:col>13</xdr:col>
      <xdr:colOff>38100</xdr:colOff>
      <xdr:row>5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487150" y="28575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14</xdr:col>
      <xdr:colOff>552451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38201" y="161925"/>
          <a:ext cx="12706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568006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47725" y="676275"/>
          <a:ext cx="1271238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Y SU EVOLUCIÓN        </a:t>
          </a:r>
        </a:p>
      </xdr:txBody>
    </xdr:sp>
    <xdr:clientData/>
  </xdr:twoCellAnchor>
  <xdr:twoCellAnchor>
    <xdr:from>
      <xdr:col>15</xdr:col>
      <xdr:colOff>161925</xdr:colOff>
      <xdr:row>1</xdr:row>
      <xdr:rowOff>85725</xdr:rowOff>
    </xdr:from>
    <xdr:to>
      <xdr:col>16</xdr:col>
      <xdr:colOff>142875</xdr:colOff>
      <xdr:row>4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3658850" y="24765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714375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11896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729242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676275"/>
          <a:ext cx="1190206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Y SU EVOLUCIÓN</a:t>
          </a:r>
        </a:p>
      </xdr:txBody>
    </xdr:sp>
    <xdr:clientData/>
  </xdr:twoCellAnchor>
  <xdr:twoCellAnchor>
    <xdr:from>
      <xdr:col>11</xdr:col>
      <xdr:colOff>276225</xdr:colOff>
      <xdr:row>2</xdr:row>
      <xdr:rowOff>28575</xdr:rowOff>
    </xdr:from>
    <xdr:to>
      <xdr:col>11</xdr:col>
      <xdr:colOff>971550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2830175" y="3524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1085851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26682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1101063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0" y="676275"/>
          <a:ext cx="1267393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MENORES ENJUICIADOS POR DELITO Y SU EVOLUCIÓN</a:t>
          </a:r>
        </a:p>
      </xdr:txBody>
    </xdr:sp>
    <xdr:clientData/>
  </xdr:twoCellAnchor>
  <xdr:twoCellAnchor>
    <xdr:from>
      <xdr:col>12</xdr:col>
      <xdr:colOff>485775</xdr:colOff>
      <xdr:row>1</xdr:row>
      <xdr:rowOff>142875</xdr:rowOff>
    </xdr:from>
    <xdr:to>
      <xdr:col>13</xdr:col>
      <xdr:colOff>314325</xdr:colOff>
      <xdr:row>5</xdr:row>
      <xdr:rowOff>38100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515975" y="3048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L34"/>
  <sheetViews>
    <sheetView tabSelected="1" workbookViewId="0"/>
  </sheetViews>
  <sheetFormatPr baseColWidth="10" defaultRowHeight="12.75" x14ac:dyDescent="0.2"/>
  <cols>
    <col min="5" max="5" width="12.75" customWidth="1"/>
  </cols>
  <sheetData>
    <row r="16" spans="2:6" ht="14.25" x14ac:dyDescent="0.2">
      <c r="B16" s="26" t="s">
        <v>1</v>
      </c>
      <c r="C16" s="26"/>
      <c r="D16" s="26"/>
      <c r="E16" s="26"/>
      <c r="F16" s="26"/>
    </row>
    <row r="17" spans="2:12" ht="14.25" x14ac:dyDescent="0.2">
      <c r="B17" s="1"/>
      <c r="C17" s="1"/>
      <c r="D17" s="1"/>
      <c r="E17" s="1"/>
      <c r="F17" s="1"/>
    </row>
    <row r="18" spans="2:12" ht="14.25" x14ac:dyDescent="0.2">
      <c r="B18" s="26" t="s">
        <v>103</v>
      </c>
      <c r="C18" s="26"/>
      <c r="D18" s="26"/>
      <c r="E18" s="26"/>
      <c r="F18" s="1"/>
    </row>
    <row r="19" spans="2:12" ht="14.25" x14ac:dyDescent="0.2">
      <c r="B19" s="26" t="s">
        <v>104</v>
      </c>
      <c r="C19" s="26"/>
      <c r="D19" s="26"/>
      <c r="E19" s="26"/>
      <c r="F19" s="1"/>
    </row>
    <row r="20" spans="2:12" ht="14.25" x14ac:dyDescent="0.2">
      <c r="B20" s="26" t="s">
        <v>105</v>
      </c>
      <c r="C20" s="26"/>
      <c r="D20" s="26"/>
      <c r="E20" s="26"/>
      <c r="F20" s="1"/>
    </row>
    <row r="21" spans="2:12" ht="14.25" x14ac:dyDescent="0.2">
      <c r="B21" s="26" t="s">
        <v>106</v>
      </c>
      <c r="C21" s="26"/>
      <c r="D21" s="26"/>
      <c r="E21" s="26"/>
      <c r="F21" s="1"/>
    </row>
    <row r="22" spans="2:12" ht="14.25" x14ac:dyDescent="0.2">
      <c r="B22" s="1" t="s">
        <v>107</v>
      </c>
      <c r="C22" s="1"/>
      <c r="D22" s="1"/>
      <c r="E22" s="1"/>
      <c r="F22" s="1"/>
    </row>
    <row r="23" spans="2:12" ht="14.25" x14ac:dyDescent="0.2">
      <c r="B23" s="3"/>
      <c r="C23" s="3"/>
      <c r="D23" s="3"/>
      <c r="E23" s="3"/>
      <c r="F23" s="3"/>
      <c r="G23" s="4"/>
      <c r="H23" s="4"/>
      <c r="I23" s="4"/>
    </row>
    <row r="24" spans="2:12" ht="15" x14ac:dyDescent="0.25">
      <c r="B24" s="2" t="s">
        <v>56</v>
      </c>
      <c r="C24" s="2"/>
      <c r="D24" s="16"/>
      <c r="E24" s="16"/>
      <c r="F24" s="16"/>
      <c r="G24" s="16"/>
      <c r="H24" s="17"/>
      <c r="I24" s="17"/>
    </row>
    <row r="25" spans="2:12" ht="15" customHeight="1" x14ac:dyDescent="0.2">
      <c r="B25" s="26" t="s">
        <v>61</v>
      </c>
      <c r="C25" s="26"/>
      <c r="D25" s="26"/>
      <c r="E25" s="26"/>
      <c r="F25" s="26"/>
      <c r="G25" s="26"/>
      <c r="H25" s="26"/>
      <c r="I25" s="26"/>
    </row>
    <row r="26" spans="2:12" ht="14.25" x14ac:dyDescent="0.2">
      <c r="B26" s="26" t="s">
        <v>66</v>
      </c>
      <c r="C26" s="26"/>
      <c r="D26" s="26"/>
      <c r="E26" s="26"/>
      <c r="F26" s="26"/>
      <c r="G26" s="26"/>
      <c r="H26" s="26"/>
      <c r="I26" s="26"/>
    </row>
    <row r="27" spans="2:12" ht="14.25" x14ac:dyDescent="0.2">
      <c r="B27" s="26" t="s">
        <v>67</v>
      </c>
      <c r="C27" s="26"/>
      <c r="D27" s="26"/>
      <c r="E27" s="26"/>
      <c r="F27" s="26"/>
      <c r="G27" s="26"/>
      <c r="H27" s="26"/>
      <c r="I27" s="26"/>
    </row>
    <row r="28" spans="2:12" ht="14.25" x14ac:dyDescent="0.2">
      <c r="B28" s="26" t="s">
        <v>0</v>
      </c>
      <c r="C28" s="26"/>
      <c r="D28" s="26"/>
      <c r="E28" s="26"/>
      <c r="F28" s="26"/>
      <c r="G28" s="26"/>
      <c r="H28" s="26"/>
      <c r="I28" s="26"/>
    </row>
    <row r="29" spans="2:12" ht="14.25" x14ac:dyDescent="0.2">
      <c r="B29" s="26" t="s">
        <v>108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2:12" ht="14.25" x14ac:dyDescent="0.2">
      <c r="B30" s="26" t="s">
        <v>110</v>
      </c>
      <c r="C30" s="26"/>
      <c r="D30" s="26"/>
      <c r="E30" s="26"/>
      <c r="F30" s="1"/>
      <c r="G30" s="1"/>
      <c r="H30" s="1"/>
      <c r="I30" s="1"/>
      <c r="J30" s="1"/>
      <c r="K30" s="1"/>
      <c r="L30" s="1"/>
    </row>
    <row r="31" spans="2:12" ht="14.25" x14ac:dyDescent="0.2">
      <c r="B31" s="26" t="s">
        <v>111</v>
      </c>
      <c r="C31" s="26"/>
      <c r="D31" s="26"/>
      <c r="E31" s="26"/>
      <c r="F31" s="1"/>
      <c r="G31" s="1"/>
      <c r="H31" s="1"/>
      <c r="I31" s="1"/>
      <c r="J31" s="1"/>
      <c r="K31" s="1"/>
      <c r="L31" s="1"/>
    </row>
    <row r="32" spans="2:12" ht="14.25" x14ac:dyDescent="0.2">
      <c r="B32" s="26" t="s">
        <v>91</v>
      </c>
      <c r="C32" s="26"/>
      <c r="D32" s="26"/>
      <c r="E32" s="26"/>
      <c r="F32" s="26"/>
      <c r="G32" s="26"/>
      <c r="H32" s="26"/>
      <c r="I32" s="26"/>
    </row>
    <row r="33" spans="2:9" ht="14.25" x14ac:dyDescent="0.2">
      <c r="B33" s="26" t="s">
        <v>92</v>
      </c>
      <c r="C33" s="26"/>
      <c r="D33" s="26"/>
      <c r="E33" s="26"/>
      <c r="F33" s="26"/>
      <c r="G33" s="26"/>
      <c r="H33" s="26"/>
      <c r="I33" s="26"/>
    </row>
    <row r="34" spans="2:9" ht="14.25" x14ac:dyDescent="0.2">
      <c r="B34" s="26" t="s">
        <v>102</v>
      </c>
      <c r="C34" s="26"/>
      <c r="D34" s="26"/>
      <c r="E34" s="26"/>
      <c r="F34" s="26"/>
      <c r="G34" s="26"/>
      <c r="H34" s="26"/>
      <c r="I34" s="26"/>
    </row>
  </sheetData>
  <mergeCells count="19">
    <mergeCell ref="B34:I34"/>
    <mergeCell ref="B25:I25"/>
    <mergeCell ref="B27:I27"/>
    <mergeCell ref="B33:I33"/>
    <mergeCell ref="B29:L29"/>
    <mergeCell ref="B30:E30"/>
    <mergeCell ref="B31:E31"/>
    <mergeCell ref="B16:F16"/>
    <mergeCell ref="B28:I28"/>
    <mergeCell ref="B32:I32"/>
    <mergeCell ref="B18:C18"/>
    <mergeCell ref="D18:E18"/>
    <mergeCell ref="B19:C19"/>
    <mergeCell ref="D19:E19"/>
    <mergeCell ref="B20:C20"/>
    <mergeCell ref="D20:E20"/>
    <mergeCell ref="B21:C21"/>
    <mergeCell ref="D21:E21"/>
    <mergeCell ref="B26:I26"/>
  </mergeCells>
  <hyperlinks>
    <hyperlink ref="B18" location="'Evolución Denuncias'!A1" display="Denuncias" xr:uid="{00000000-0004-0000-0000-000000000000}"/>
    <hyperlink ref="B19" location="'Evolución Renuncias'!A1" display="Renuncias" xr:uid="{00000000-0004-0000-0000-000001000000}"/>
    <hyperlink ref="B20" location="'Evolución Víctimas'!A1" display="Víctimas" xr:uid="{00000000-0004-0000-0000-000002000000}"/>
    <hyperlink ref="B21" location="'Total Órdenes y Medidas'!A1" display="Órdenes y Medidas" xr:uid="{00000000-0004-0000-0000-000003000000}"/>
    <hyperlink ref="B22" location="'Personas Enjuiciadas'!A1" display="Personas Enjuiciadas" xr:uid="{00000000-0004-0000-0000-000004000000}"/>
    <hyperlink ref="B32" location="Aud.Prov.!A1" display="Audiencia Provincial" xr:uid="{00000000-0004-0000-0000-000005000000}"/>
    <hyperlink ref="B24" location="Penal!A1" display="Juzgado de lo Penal" xr:uid="{00000000-0004-0000-0000-000006000000}"/>
    <hyperlink ref="B26" location="'Jdos Menores_Personas Enjuiciad'!A1" display="Juzgados de Menores/Procesos de Violencia de Género/Personas Enjuiciadas" xr:uid="{00000000-0004-0000-0000-000007000000}"/>
    <hyperlink ref="B28" location="Guardia!A1" display="Juzgado de Instrucción en funciones de Guardia" xr:uid="{00000000-0004-0000-0000-000008000000}"/>
    <hyperlink ref="B20:C20" location="'Evolución Víctimas'!A1" display="Víctimas" xr:uid="{00000000-0004-0000-0000-000009000000}"/>
    <hyperlink ref="B21:C21" location="'Evolución Órdenes y Medidas'!A1" display="Órdenes y Medidas" xr:uid="{00000000-0004-0000-0000-00000A000000}"/>
    <hyperlink ref="B22:C22" location="'Personas Enjuiciadas'!A1" display="Personas Enjuiciadas" xr:uid="{00000000-0004-0000-0000-00000B000000}"/>
    <hyperlink ref="B24:I24" location="'Jdos Penal_Personas Enjuiciadas'!A1" display="Juzgados de lo Penal/Procesos de Violencia de Género/Personas Enjuiciadas" xr:uid="{00000000-0004-0000-0000-00000C000000}"/>
    <hyperlink ref="B25" location="'Jdos Penal_Sentencias'!A1" display="Juzgados de lo Penal/Procesos de Violencia de Género/Sentencias" xr:uid="{00000000-0004-0000-0000-00000D000000}"/>
    <hyperlink ref="B27" location="'Jdos Menores_Personas Enjuiciad'!A1" display="Juzgados de Menores/Procesos de Violencia de Género/Personas Enjuiciadas" xr:uid="{00000000-0004-0000-0000-00000E000000}"/>
    <hyperlink ref="B27:I27" location="'Jdos Menores_Sentencias'!A1" display="Juzgados de Menores/Procesos de Violencia de Género/Sentencias" xr:uid="{00000000-0004-0000-0000-00000F000000}"/>
    <hyperlink ref="B28:I28" location="'Jdos Guardia_Asuntos'!A1" display="Juzgados de Instrucción en funciones de Guardia/Procesos de Violencia de Género" xr:uid="{00000000-0004-0000-0000-000010000000}"/>
    <hyperlink ref="B29" location="Guardia!A1" display="Juzgado de Instrucción en funciones de Guardia" xr:uid="{00000000-0004-0000-0000-000011000000}"/>
    <hyperlink ref="B29:I29" location="'Jdos Guardia_Órdenes Protección'!A1" display="Juzgados de Instrucción en funciones de Guardia/Procesos de Violencia de Género" xr:uid="{00000000-0004-0000-0000-000012000000}"/>
    <hyperlink ref="B32:I32" location="'Audiencias_Pers Enjuiciadas'!A1" display="Audiencia Provincial/Procesos de Violencia de Género/Total Personas Enjuiciadas" xr:uid="{00000000-0004-0000-0000-000013000000}"/>
    <hyperlink ref="B33:I33" location="'Audiencias_Pers Enjuic por Sexo'!A1" display="Audiencia Provincial/Procesos de Violencia de Género/Personas Enjuiciadas por Sexo" xr:uid="{00000000-0004-0000-0000-000014000000}"/>
    <hyperlink ref="B34:I34" location="Audiencias_Sentencias!A1" display="Audiencia Provincial/Procesos de Violencia de Género/Sentencias" xr:uid="{00000000-0004-0000-0000-000015000000}"/>
    <hyperlink ref="B30:E30" location="'Jdos Guardia_Asuntos'!A1" display="Juzgados de Guardia/Asuntos" xr:uid="{00000000-0004-0000-0000-000016000000}"/>
    <hyperlink ref="B31:F31" location="'Jdos Guardia_Órdenes Protección'!A1" display="Juzgados de Guardia/Órdenes de Protección" xr:uid="{00000000-0004-0000-0000-000017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9:J51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9.875" bestFit="1" customWidth="1"/>
    <col min="4" max="4" width="17.125" bestFit="1" customWidth="1"/>
    <col min="5" max="5" width="16" bestFit="1" customWidth="1"/>
    <col min="6" max="6" width="19.375" bestFit="1" customWidth="1"/>
    <col min="7" max="7" width="19.875" bestFit="1" customWidth="1"/>
    <col min="8" max="8" width="16.875" bestFit="1" customWidth="1"/>
    <col min="9" max="9" width="16" bestFit="1" customWidth="1"/>
    <col min="10" max="10" width="19.375" bestFit="1" customWidth="1"/>
    <col min="11" max="18" width="20.625" customWidth="1"/>
    <col min="19" max="19" width="11.875" customWidth="1"/>
  </cols>
  <sheetData>
    <row r="9" spans="2:10" ht="44.25" customHeight="1" thickBot="1" x14ac:dyDescent="0.25">
      <c r="C9" s="32" t="s">
        <v>119</v>
      </c>
      <c r="D9" s="33"/>
      <c r="E9" s="33"/>
      <c r="F9" s="33"/>
      <c r="G9" s="32" t="s">
        <v>120</v>
      </c>
      <c r="H9" s="33"/>
      <c r="I9" s="33"/>
      <c r="J9" s="33"/>
    </row>
    <row r="10" spans="2:10" ht="44.25" customHeight="1" thickBot="1" x14ac:dyDescent="0.25">
      <c r="C10" s="10" t="s">
        <v>68</v>
      </c>
      <c r="D10" s="10" t="s">
        <v>69</v>
      </c>
      <c r="E10" s="10" t="s">
        <v>70</v>
      </c>
      <c r="F10" s="10" t="s">
        <v>71</v>
      </c>
      <c r="G10" s="10" t="s">
        <v>68</v>
      </c>
      <c r="H10" s="10" t="s">
        <v>69</v>
      </c>
      <c r="I10" s="10" t="s">
        <v>70</v>
      </c>
      <c r="J10" s="10" t="s">
        <v>71</v>
      </c>
    </row>
    <row r="11" spans="2:10" ht="20.100000000000001" customHeight="1" thickBot="1" x14ac:dyDescent="0.25">
      <c r="B11" s="5" t="s">
        <v>2</v>
      </c>
      <c r="C11" s="11">
        <f>SUM(D11:E11)</f>
        <v>20</v>
      </c>
      <c r="D11" s="21">
        <v>19</v>
      </c>
      <c r="E11" s="21">
        <v>1</v>
      </c>
      <c r="F11" s="21">
        <v>17</v>
      </c>
      <c r="G11" s="11">
        <f>SUM(H11:I11)</f>
        <v>16</v>
      </c>
      <c r="H11" s="21">
        <v>15</v>
      </c>
      <c r="I11" s="21">
        <v>1</v>
      </c>
      <c r="J11" s="21">
        <v>13</v>
      </c>
    </row>
    <row r="12" spans="2:10" ht="20.100000000000001" customHeight="1" thickBot="1" x14ac:dyDescent="0.25">
      <c r="B12" s="6" t="s">
        <v>3</v>
      </c>
      <c r="C12" s="11">
        <f t="shared" ref="C12:C27" si="0">SUM(D12:E12)</f>
        <v>3</v>
      </c>
      <c r="D12" s="21">
        <v>3</v>
      </c>
      <c r="E12" s="21">
        <v>0</v>
      </c>
      <c r="F12" s="21">
        <v>1</v>
      </c>
      <c r="G12" s="11">
        <f t="shared" ref="G12:G27" si="1">SUM(H12:I12)</f>
        <v>6</v>
      </c>
      <c r="H12" s="21">
        <v>6</v>
      </c>
      <c r="I12" s="21">
        <v>0</v>
      </c>
      <c r="J12" s="21">
        <v>4</v>
      </c>
    </row>
    <row r="13" spans="2:10" ht="20.100000000000001" customHeight="1" thickBot="1" x14ac:dyDescent="0.25">
      <c r="B13" s="6" t="s">
        <v>4</v>
      </c>
      <c r="C13" s="11">
        <f t="shared" si="0"/>
        <v>2</v>
      </c>
      <c r="D13" s="21">
        <v>2</v>
      </c>
      <c r="E13" s="21">
        <v>0</v>
      </c>
      <c r="F13" s="21">
        <v>2</v>
      </c>
      <c r="G13" s="11">
        <f t="shared" si="1"/>
        <v>0</v>
      </c>
      <c r="H13" s="21">
        <v>0</v>
      </c>
      <c r="I13" s="21">
        <v>0</v>
      </c>
      <c r="J13" s="21">
        <v>0</v>
      </c>
    </row>
    <row r="14" spans="2:10" ht="20.100000000000001" customHeight="1" thickBot="1" x14ac:dyDescent="0.25">
      <c r="B14" s="6" t="s">
        <v>5</v>
      </c>
      <c r="C14" s="11">
        <f t="shared" si="0"/>
        <v>0</v>
      </c>
      <c r="D14" s="21">
        <v>0</v>
      </c>
      <c r="E14" s="21">
        <v>0</v>
      </c>
      <c r="F14" s="21">
        <v>0</v>
      </c>
      <c r="G14" s="11">
        <f t="shared" si="1"/>
        <v>1</v>
      </c>
      <c r="H14" s="21">
        <v>1</v>
      </c>
      <c r="I14" s="21">
        <v>0</v>
      </c>
      <c r="J14" s="21">
        <v>1</v>
      </c>
    </row>
    <row r="15" spans="2:10" ht="20.100000000000001" customHeight="1" thickBot="1" x14ac:dyDescent="0.25">
      <c r="B15" s="6" t="s">
        <v>6</v>
      </c>
      <c r="C15" s="11">
        <f t="shared" si="0"/>
        <v>7</v>
      </c>
      <c r="D15" s="21">
        <v>7</v>
      </c>
      <c r="E15" s="21">
        <v>0</v>
      </c>
      <c r="F15" s="21">
        <v>5</v>
      </c>
      <c r="G15" s="11">
        <f t="shared" si="1"/>
        <v>11</v>
      </c>
      <c r="H15" s="21">
        <v>11</v>
      </c>
      <c r="I15" s="21">
        <v>0</v>
      </c>
      <c r="J15" s="21">
        <v>8</v>
      </c>
    </row>
    <row r="16" spans="2:10" ht="20.100000000000001" customHeight="1" thickBot="1" x14ac:dyDescent="0.25">
      <c r="B16" s="6" t="s">
        <v>7</v>
      </c>
      <c r="C16" s="11">
        <f t="shared" si="0"/>
        <v>1</v>
      </c>
      <c r="D16" s="21">
        <v>1</v>
      </c>
      <c r="E16" s="21">
        <v>0</v>
      </c>
      <c r="F16" s="21">
        <v>1</v>
      </c>
      <c r="G16" s="11">
        <f t="shared" si="1"/>
        <v>0</v>
      </c>
      <c r="H16" s="21">
        <v>0</v>
      </c>
      <c r="I16" s="21">
        <v>0</v>
      </c>
      <c r="J16" s="21">
        <v>0</v>
      </c>
    </row>
    <row r="17" spans="2:10" ht="20.100000000000001" customHeight="1" thickBot="1" x14ac:dyDescent="0.25">
      <c r="B17" s="6" t="s">
        <v>8</v>
      </c>
      <c r="C17" s="11">
        <f t="shared" si="0"/>
        <v>1</v>
      </c>
      <c r="D17" s="21">
        <v>1</v>
      </c>
      <c r="E17" s="21">
        <v>0</v>
      </c>
      <c r="F17" s="21">
        <v>0</v>
      </c>
      <c r="G17" s="11">
        <f t="shared" si="1"/>
        <v>9</v>
      </c>
      <c r="H17" s="21">
        <v>8</v>
      </c>
      <c r="I17" s="21">
        <v>1</v>
      </c>
      <c r="J17" s="21">
        <v>5</v>
      </c>
    </row>
    <row r="18" spans="2:10" ht="20.100000000000001" customHeight="1" thickBot="1" x14ac:dyDescent="0.25">
      <c r="B18" s="6" t="s">
        <v>9</v>
      </c>
      <c r="C18" s="11">
        <f t="shared" si="0"/>
        <v>1</v>
      </c>
      <c r="D18" s="21">
        <v>1</v>
      </c>
      <c r="E18" s="21">
        <v>0</v>
      </c>
      <c r="F18" s="21">
        <v>1</v>
      </c>
      <c r="G18" s="11">
        <f t="shared" si="1"/>
        <v>2</v>
      </c>
      <c r="H18" s="21">
        <v>2</v>
      </c>
      <c r="I18" s="21">
        <v>0</v>
      </c>
      <c r="J18" s="21">
        <v>1</v>
      </c>
    </row>
    <row r="19" spans="2:10" ht="20.100000000000001" customHeight="1" thickBot="1" x14ac:dyDescent="0.25">
      <c r="B19" s="6" t="s">
        <v>10</v>
      </c>
      <c r="C19" s="11">
        <f t="shared" si="0"/>
        <v>13</v>
      </c>
      <c r="D19" s="21">
        <v>11</v>
      </c>
      <c r="E19" s="21">
        <v>2</v>
      </c>
      <c r="F19" s="21">
        <v>9</v>
      </c>
      <c r="G19" s="11">
        <f t="shared" si="1"/>
        <v>10</v>
      </c>
      <c r="H19" s="21">
        <v>9</v>
      </c>
      <c r="I19" s="21">
        <v>1</v>
      </c>
      <c r="J19" s="21">
        <v>7</v>
      </c>
    </row>
    <row r="20" spans="2:10" ht="20.100000000000001" customHeight="1" thickBot="1" x14ac:dyDescent="0.25">
      <c r="B20" s="6" t="s">
        <v>11</v>
      </c>
      <c r="C20" s="11">
        <f t="shared" si="0"/>
        <v>17</v>
      </c>
      <c r="D20" s="21">
        <v>16</v>
      </c>
      <c r="E20" s="21">
        <v>1</v>
      </c>
      <c r="F20" s="21">
        <v>15</v>
      </c>
      <c r="G20" s="11">
        <f t="shared" si="1"/>
        <v>13</v>
      </c>
      <c r="H20" s="21">
        <v>13</v>
      </c>
      <c r="I20" s="21">
        <v>0</v>
      </c>
      <c r="J20" s="21">
        <v>13</v>
      </c>
    </row>
    <row r="21" spans="2:10" ht="20.100000000000001" customHeight="1" thickBot="1" x14ac:dyDescent="0.25">
      <c r="B21" s="6" t="s">
        <v>12</v>
      </c>
      <c r="C21" s="11">
        <f t="shared" si="0"/>
        <v>2</v>
      </c>
      <c r="D21" s="21">
        <v>2</v>
      </c>
      <c r="E21" s="21">
        <v>0</v>
      </c>
      <c r="F21" s="21">
        <v>2</v>
      </c>
      <c r="G21" s="11">
        <f t="shared" si="1"/>
        <v>2</v>
      </c>
      <c r="H21" s="21">
        <v>1</v>
      </c>
      <c r="I21" s="21">
        <v>1</v>
      </c>
      <c r="J21" s="21">
        <v>1</v>
      </c>
    </row>
    <row r="22" spans="2:10" ht="20.100000000000001" customHeight="1" thickBot="1" x14ac:dyDescent="0.25">
      <c r="B22" s="6" t="s">
        <v>13</v>
      </c>
      <c r="C22" s="11">
        <f t="shared" si="0"/>
        <v>3</v>
      </c>
      <c r="D22" s="21">
        <v>2</v>
      </c>
      <c r="E22" s="21">
        <v>1</v>
      </c>
      <c r="F22" s="21">
        <v>1</v>
      </c>
      <c r="G22" s="11">
        <f t="shared" si="1"/>
        <v>6</v>
      </c>
      <c r="H22" s="21">
        <v>6</v>
      </c>
      <c r="I22" s="21">
        <v>0</v>
      </c>
      <c r="J22" s="21">
        <v>4</v>
      </c>
    </row>
    <row r="23" spans="2:10" ht="20.100000000000001" customHeight="1" thickBot="1" x14ac:dyDescent="0.25">
      <c r="B23" s="6" t="s">
        <v>14</v>
      </c>
      <c r="C23" s="11">
        <f t="shared" si="0"/>
        <v>7</v>
      </c>
      <c r="D23" s="21">
        <v>5</v>
      </c>
      <c r="E23" s="21">
        <v>2</v>
      </c>
      <c r="F23" s="21">
        <v>4</v>
      </c>
      <c r="G23" s="11">
        <f t="shared" si="1"/>
        <v>8</v>
      </c>
      <c r="H23" s="21">
        <v>7</v>
      </c>
      <c r="I23" s="21">
        <v>1</v>
      </c>
      <c r="J23" s="21">
        <v>6</v>
      </c>
    </row>
    <row r="24" spans="2:10" ht="20.100000000000001" customHeight="1" thickBot="1" x14ac:dyDescent="0.25">
      <c r="B24" s="6" t="s">
        <v>15</v>
      </c>
      <c r="C24" s="11">
        <f t="shared" si="0"/>
        <v>1</v>
      </c>
      <c r="D24" s="21">
        <v>1</v>
      </c>
      <c r="E24" s="21">
        <v>0</v>
      </c>
      <c r="F24" s="21">
        <v>1</v>
      </c>
      <c r="G24" s="11">
        <f t="shared" si="1"/>
        <v>4</v>
      </c>
      <c r="H24" s="21">
        <v>4</v>
      </c>
      <c r="I24" s="21">
        <v>0</v>
      </c>
      <c r="J24" s="21">
        <v>4</v>
      </c>
    </row>
    <row r="25" spans="2:10" ht="20.100000000000001" customHeight="1" thickBot="1" x14ac:dyDescent="0.25">
      <c r="B25" s="6" t="s">
        <v>16</v>
      </c>
      <c r="C25" s="11">
        <f t="shared" si="0"/>
        <v>3</v>
      </c>
      <c r="D25" s="21">
        <v>3</v>
      </c>
      <c r="E25" s="21">
        <v>0</v>
      </c>
      <c r="F25" s="21">
        <v>3</v>
      </c>
      <c r="G25" s="11">
        <f t="shared" si="1"/>
        <v>2</v>
      </c>
      <c r="H25" s="21">
        <v>2</v>
      </c>
      <c r="I25" s="21">
        <v>0</v>
      </c>
      <c r="J25" s="21">
        <v>2</v>
      </c>
    </row>
    <row r="26" spans="2:10" ht="20.100000000000001" customHeight="1" thickBot="1" x14ac:dyDescent="0.25">
      <c r="B26" s="7" t="s">
        <v>17</v>
      </c>
      <c r="C26" s="11">
        <f t="shared" si="0"/>
        <v>5</v>
      </c>
      <c r="D26" s="21">
        <v>3</v>
      </c>
      <c r="E26" s="21">
        <v>2</v>
      </c>
      <c r="F26" s="21">
        <v>3</v>
      </c>
      <c r="G26" s="11">
        <f t="shared" si="1"/>
        <v>4</v>
      </c>
      <c r="H26" s="21">
        <v>4</v>
      </c>
      <c r="I26" s="21">
        <v>0</v>
      </c>
      <c r="J26" s="21">
        <v>4</v>
      </c>
    </row>
    <row r="27" spans="2:10" ht="20.100000000000001" customHeight="1" thickBot="1" x14ac:dyDescent="0.25">
      <c r="B27" s="8" t="s">
        <v>18</v>
      </c>
      <c r="C27" s="11">
        <f t="shared" si="0"/>
        <v>0</v>
      </c>
      <c r="D27" s="21">
        <v>0</v>
      </c>
      <c r="E27" s="21">
        <v>0</v>
      </c>
      <c r="F27" s="21">
        <v>0</v>
      </c>
      <c r="G27" s="11">
        <f t="shared" si="1"/>
        <v>0</v>
      </c>
      <c r="H27" s="21">
        <v>0</v>
      </c>
      <c r="I27" s="21">
        <v>0</v>
      </c>
      <c r="J27" s="21">
        <v>0</v>
      </c>
    </row>
    <row r="28" spans="2:10" ht="20.100000000000001" customHeight="1" thickBot="1" x14ac:dyDescent="0.25">
      <c r="B28" s="9" t="s">
        <v>19</v>
      </c>
      <c r="C28" s="12">
        <f>SUM(C11:C27)</f>
        <v>86</v>
      </c>
      <c r="D28" s="12">
        <f t="shared" ref="D28:J28" si="2">SUM(D11:D27)</f>
        <v>77</v>
      </c>
      <c r="E28" s="12">
        <f t="shared" si="2"/>
        <v>9</v>
      </c>
      <c r="F28" s="12">
        <f t="shared" si="2"/>
        <v>65</v>
      </c>
      <c r="G28" s="12">
        <f t="shared" si="2"/>
        <v>94</v>
      </c>
      <c r="H28" s="12">
        <f t="shared" si="2"/>
        <v>89</v>
      </c>
      <c r="I28" s="12">
        <f t="shared" si="2"/>
        <v>5</v>
      </c>
      <c r="J28" s="12">
        <f t="shared" si="2"/>
        <v>73</v>
      </c>
    </row>
    <row r="29" spans="2:10" x14ac:dyDescent="0.2">
      <c r="C29" s="20"/>
      <c r="D29" s="20"/>
      <c r="E29" s="20"/>
      <c r="F29" s="20"/>
      <c r="G29" s="20"/>
      <c r="H29" s="20"/>
      <c r="I29" s="20"/>
      <c r="J29" s="20"/>
    </row>
    <row r="32" spans="2:10" ht="44.25" customHeight="1" thickBot="1" x14ac:dyDescent="0.25">
      <c r="C32" s="32" t="s">
        <v>122</v>
      </c>
      <c r="D32" s="33"/>
      <c r="E32" s="33"/>
      <c r="F32" s="33"/>
    </row>
    <row r="33" spans="2:6" ht="44.25" customHeight="1" thickBot="1" x14ac:dyDescent="0.25">
      <c r="C33" s="10" t="s">
        <v>72</v>
      </c>
      <c r="D33" s="10" t="s">
        <v>73</v>
      </c>
      <c r="E33" s="10" t="s">
        <v>74</v>
      </c>
      <c r="F33" s="10" t="s">
        <v>75</v>
      </c>
    </row>
    <row r="34" spans="2:6" ht="20.100000000000001" customHeight="1" thickBot="1" x14ac:dyDescent="0.25">
      <c r="B34" s="5" t="s">
        <v>2</v>
      </c>
      <c r="C34" s="14">
        <f>IF(C11=0,"-",IF(G11=0,"-",(G11-C11)/C11))</f>
        <v>-0.2</v>
      </c>
      <c r="D34" s="14">
        <f>IF(D11=0,"-",IF(H11=0,"-",(H11-D11)/D11))</f>
        <v>-0.21052631578947367</v>
      </c>
      <c r="E34" s="14">
        <f>IF(E11=0,"-",IF(I11=0,"-",(I11-E11)/E11))</f>
        <v>0</v>
      </c>
      <c r="F34" s="14">
        <f>IF(F11=0,"-",IF(J11=0,"-",(J11-F11)/F11))</f>
        <v>-0.23529411764705882</v>
      </c>
    </row>
    <row r="35" spans="2:6" ht="20.100000000000001" customHeight="1" thickBot="1" x14ac:dyDescent="0.25">
      <c r="B35" s="6" t="s">
        <v>3</v>
      </c>
      <c r="C35" s="14">
        <f t="shared" ref="C35:F50" si="3">IF(C12=0,"-",IF(G12=0,"-",(G12-C12)/C12))</f>
        <v>1</v>
      </c>
      <c r="D35" s="14">
        <f t="shared" si="3"/>
        <v>1</v>
      </c>
      <c r="E35" s="14" t="str">
        <f t="shared" si="3"/>
        <v>-</v>
      </c>
      <c r="F35" s="14">
        <f t="shared" si="3"/>
        <v>3</v>
      </c>
    </row>
    <row r="36" spans="2:6" ht="20.100000000000001" customHeight="1" thickBot="1" x14ac:dyDescent="0.25">
      <c r="B36" s="6" t="s">
        <v>4</v>
      </c>
      <c r="C36" s="14" t="str">
        <f t="shared" si="3"/>
        <v>-</v>
      </c>
      <c r="D36" s="14" t="str">
        <f t="shared" si="3"/>
        <v>-</v>
      </c>
      <c r="E36" s="14" t="str">
        <f t="shared" si="3"/>
        <v>-</v>
      </c>
      <c r="F36" s="14" t="str">
        <f t="shared" si="3"/>
        <v>-</v>
      </c>
    </row>
    <row r="37" spans="2:6" ht="20.100000000000001" customHeight="1" thickBot="1" x14ac:dyDescent="0.25">
      <c r="B37" s="6" t="s">
        <v>5</v>
      </c>
      <c r="C37" s="14" t="str">
        <f t="shared" si="3"/>
        <v>-</v>
      </c>
      <c r="D37" s="14" t="str">
        <f t="shared" si="3"/>
        <v>-</v>
      </c>
      <c r="E37" s="14" t="str">
        <f t="shared" si="3"/>
        <v>-</v>
      </c>
      <c r="F37" s="14" t="str">
        <f t="shared" si="3"/>
        <v>-</v>
      </c>
    </row>
    <row r="38" spans="2:6" ht="20.100000000000001" customHeight="1" thickBot="1" x14ac:dyDescent="0.25">
      <c r="B38" s="6" t="s">
        <v>6</v>
      </c>
      <c r="C38" s="14">
        <f t="shared" si="3"/>
        <v>0.5714285714285714</v>
      </c>
      <c r="D38" s="14">
        <f t="shared" si="3"/>
        <v>0.5714285714285714</v>
      </c>
      <c r="E38" s="14" t="str">
        <f t="shared" si="3"/>
        <v>-</v>
      </c>
      <c r="F38" s="14">
        <f t="shared" si="3"/>
        <v>0.6</v>
      </c>
    </row>
    <row r="39" spans="2:6" ht="20.100000000000001" customHeight="1" thickBot="1" x14ac:dyDescent="0.25">
      <c r="B39" s="6" t="s">
        <v>7</v>
      </c>
      <c r="C39" s="14" t="str">
        <f t="shared" si="3"/>
        <v>-</v>
      </c>
      <c r="D39" s="14" t="str">
        <f t="shared" si="3"/>
        <v>-</v>
      </c>
      <c r="E39" s="14" t="str">
        <f t="shared" si="3"/>
        <v>-</v>
      </c>
      <c r="F39" s="14" t="str">
        <f t="shared" si="3"/>
        <v>-</v>
      </c>
    </row>
    <row r="40" spans="2:6" ht="20.100000000000001" customHeight="1" thickBot="1" x14ac:dyDescent="0.25">
      <c r="B40" s="6" t="s">
        <v>8</v>
      </c>
      <c r="C40" s="14">
        <f t="shared" si="3"/>
        <v>8</v>
      </c>
      <c r="D40" s="14">
        <f t="shared" si="3"/>
        <v>7</v>
      </c>
      <c r="E40" s="14" t="str">
        <f t="shared" si="3"/>
        <v>-</v>
      </c>
      <c r="F40" s="14" t="str">
        <f t="shared" si="3"/>
        <v>-</v>
      </c>
    </row>
    <row r="41" spans="2:6" ht="20.100000000000001" customHeight="1" thickBot="1" x14ac:dyDescent="0.25">
      <c r="B41" s="6" t="s">
        <v>9</v>
      </c>
      <c r="C41" s="14">
        <f t="shared" si="3"/>
        <v>1</v>
      </c>
      <c r="D41" s="14">
        <f t="shared" si="3"/>
        <v>1</v>
      </c>
      <c r="E41" s="14" t="str">
        <f t="shared" si="3"/>
        <v>-</v>
      </c>
      <c r="F41" s="14">
        <f t="shared" si="3"/>
        <v>0</v>
      </c>
    </row>
    <row r="42" spans="2:6" ht="20.100000000000001" customHeight="1" thickBot="1" x14ac:dyDescent="0.25">
      <c r="B42" s="6" t="s">
        <v>10</v>
      </c>
      <c r="C42" s="14">
        <f t="shared" si="3"/>
        <v>-0.23076923076923078</v>
      </c>
      <c r="D42" s="14">
        <f t="shared" si="3"/>
        <v>-0.18181818181818182</v>
      </c>
      <c r="E42" s="14">
        <f t="shared" si="3"/>
        <v>-0.5</v>
      </c>
      <c r="F42" s="14">
        <f t="shared" si="3"/>
        <v>-0.22222222222222221</v>
      </c>
    </row>
    <row r="43" spans="2:6" ht="20.100000000000001" customHeight="1" thickBot="1" x14ac:dyDescent="0.25">
      <c r="B43" s="6" t="s">
        <v>11</v>
      </c>
      <c r="C43" s="14">
        <f t="shared" si="3"/>
        <v>-0.23529411764705882</v>
      </c>
      <c r="D43" s="14">
        <f t="shared" si="3"/>
        <v>-0.1875</v>
      </c>
      <c r="E43" s="14" t="str">
        <f t="shared" si="3"/>
        <v>-</v>
      </c>
      <c r="F43" s="14">
        <f t="shared" si="3"/>
        <v>-0.13333333333333333</v>
      </c>
    </row>
    <row r="44" spans="2:6" ht="20.100000000000001" customHeight="1" thickBot="1" x14ac:dyDescent="0.25">
      <c r="B44" s="6" t="s">
        <v>12</v>
      </c>
      <c r="C44" s="14">
        <f t="shared" si="3"/>
        <v>0</v>
      </c>
      <c r="D44" s="14">
        <f t="shared" si="3"/>
        <v>-0.5</v>
      </c>
      <c r="E44" s="14" t="str">
        <f t="shared" si="3"/>
        <v>-</v>
      </c>
      <c r="F44" s="14">
        <f t="shared" si="3"/>
        <v>-0.5</v>
      </c>
    </row>
    <row r="45" spans="2:6" ht="20.100000000000001" customHeight="1" thickBot="1" x14ac:dyDescent="0.25">
      <c r="B45" s="6" t="s">
        <v>13</v>
      </c>
      <c r="C45" s="14">
        <f t="shared" si="3"/>
        <v>1</v>
      </c>
      <c r="D45" s="14">
        <f t="shared" si="3"/>
        <v>2</v>
      </c>
      <c r="E45" s="14" t="str">
        <f t="shared" si="3"/>
        <v>-</v>
      </c>
      <c r="F45" s="14">
        <f t="shared" si="3"/>
        <v>3</v>
      </c>
    </row>
    <row r="46" spans="2:6" ht="20.100000000000001" customHeight="1" thickBot="1" x14ac:dyDescent="0.25">
      <c r="B46" s="6" t="s">
        <v>14</v>
      </c>
      <c r="C46" s="14">
        <f t="shared" si="3"/>
        <v>0.14285714285714285</v>
      </c>
      <c r="D46" s="14">
        <f t="shared" si="3"/>
        <v>0.4</v>
      </c>
      <c r="E46" s="14">
        <f t="shared" si="3"/>
        <v>-0.5</v>
      </c>
      <c r="F46" s="14">
        <f t="shared" si="3"/>
        <v>0.5</v>
      </c>
    </row>
    <row r="47" spans="2:6" ht="20.100000000000001" customHeight="1" thickBot="1" x14ac:dyDescent="0.25">
      <c r="B47" s="6" t="s">
        <v>15</v>
      </c>
      <c r="C47" s="14">
        <f t="shared" si="3"/>
        <v>3</v>
      </c>
      <c r="D47" s="14">
        <f t="shared" si="3"/>
        <v>3</v>
      </c>
      <c r="E47" s="14" t="str">
        <f t="shared" si="3"/>
        <v>-</v>
      </c>
      <c r="F47" s="14">
        <f t="shared" si="3"/>
        <v>3</v>
      </c>
    </row>
    <row r="48" spans="2:6" ht="20.100000000000001" customHeight="1" thickBot="1" x14ac:dyDescent="0.25">
      <c r="B48" s="6" t="s">
        <v>16</v>
      </c>
      <c r="C48" s="14">
        <f t="shared" si="3"/>
        <v>-0.33333333333333331</v>
      </c>
      <c r="D48" s="14">
        <f t="shared" si="3"/>
        <v>-0.33333333333333331</v>
      </c>
      <c r="E48" s="14" t="str">
        <f t="shared" si="3"/>
        <v>-</v>
      </c>
      <c r="F48" s="14">
        <f t="shared" si="3"/>
        <v>-0.33333333333333331</v>
      </c>
    </row>
    <row r="49" spans="2:6" ht="20.100000000000001" customHeight="1" thickBot="1" x14ac:dyDescent="0.25">
      <c r="B49" s="7" t="s">
        <v>17</v>
      </c>
      <c r="C49" s="14">
        <f t="shared" si="3"/>
        <v>-0.2</v>
      </c>
      <c r="D49" s="14">
        <f t="shared" si="3"/>
        <v>0.33333333333333331</v>
      </c>
      <c r="E49" s="14" t="str">
        <f t="shared" si="3"/>
        <v>-</v>
      </c>
      <c r="F49" s="14">
        <f t="shared" si="3"/>
        <v>0.33333333333333331</v>
      </c>
    </row>
    <row r="50" spans="2:6" ht="20.100000000000001" customHeight="1" thickBot="1" x14ac:dyDescent="0.25">
      <c r="B50" s="8" t="s">
        <v>18</v>
      </c>
      <c r="C50" s="14" t="str">
        <f t="shared" si="3"/>
        <v>-</v>
      </c>
      <c r="D50" s="14" t="str">
        <f t="shared" si="3"/>
        <v>-</v>
      </c>
      <c r="E50" s="14" t="str">
        <f t="shared" si="3"/>
        <v>-</v>
      </c>
      <c r="F50" s="14" t="str">
        <f t="shared" si="3"/>
        <v>-</v>
      </c>
    </row>
    <row r="51" spans="2:6" ht="20.100000000000001" customHeight="1" thickBot="1" x14ac:dyDescent="0.25">
      <c r="B51" s="9" t="s">
        <v>19</v>
      </c>
      <c r="C51" s="15">
        <f t="shared" ref="C51:F51" si="4">IF(C28=0,"-",IF(G28=0,"-",(G28-C28)/C28))</f>
        <v>9.3023255813953487E-2</v>
      </c>
      <c r="D51" s="15">
        <f t="shared" si="4"/>
        <v>0.15584415584415584</v>
      </c>
      <c r="E51" s="15">
        <f t="shared" si="4"/>
        <v>-0.44444444444444442</v>
      </c>
      <c r="F51" s="15">
        <f t="shared" si="4"/>
        <v>0.12307692307692308</v>
      </c>
    </row>
  </sheetData>
  <mergeCells count="3">
    <mergeCell ref="C32:F32"/>
    <mergeCell ref="C9:F9"/>
    <mergeCell ref="G9:J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3:T34"/>
  <sheetViews>
    <sheetView topLeftCell="A10" zoomScaleNormal="100" workbookViewId="0"/>
  </sheetViews>
  <sheetFormatPr baseColWidth="10" defaultRowHeight="12.75" x14ac:dyDescent="0.2"/>
  <cols>
    <col min="1" max="1" width="8.625" customWidth="1"/>
    <col min="2" max="2" width="26.375" customWidth="1"/>
    <col min="3" max="3" width="12.875" bestFit="1" customWidth="1"/>
    <col min="4" max="4" width="8.75" bestFit="1" customWidth="1"/>
    <col min="5" max="5" width="10.5" bestFit="1" customWidth="1"/>
    <col min="6" max="6" width="13.5" bestFit="1" customWidth="1"/>
    <col min="7" max="7" width="11.5" bestFit="1" customWidth="1"/>
    <col min="8" max="8" width="15.625" customWidth="1"/>
    <col min="9" max="9" width="12.875" bestFit="1" customWidth="1"/>
    <col min="10" max="10" width="8.75" bestFit="1" customWidth="1"/>
    <col min="11" max="11" width="10.5" bestFit="1" customWidth="1"/>
    <col min="12" max="12" width="13.5" bestFit="1" customWidth="1"/>
    <col min="13" max="13" width="11.5" bestFit="1" customWidth="1"/>
    <col min="14" max="14" width="15.625" customWidth="1"/>
    <col min="15" max="15" width="12.875" bestFit="1" customWidth="1"/>
    <col min="16" max="16" width="8.75" bestFit="1" customWidth="1"/>
    <col min="17" max="17" width="10.5" bestFit="1" customWidth="1"/>
    <col min="18" max="18" width="13.5" bestFit="1" customWidth="1"/>
    <col min="19" max="19" width="11.5" bestFit="1" customWidth="1"/>
    <col min="20" max="20" width="15.625" customWidth="1"/>
  </cols>
  <sheetData>
    <row r="13" spans="2:20" ht="44.25" customHeight="1" thickBot="1" x14ac:dyDescent="0.25">
      <c r="C13" s="32" t="s">
        <v>119</v>
      </c>
      <c r="D13" s="33"/>
      <c r="E13" s="33"/>
      <c r="F13" s="33"/>
      <c r="G13" s="33"/>
      <c r="H13" s="33"/>
      <c r="I13" s="33" t="s">
        <v>120</v>
      </c>
      <c r="J13" s="33"/>
      <c r="K13" s="33"/>
      <c r="L13" s="33"/>
      <c r="M13" s="33"/>
      <c r="N13" s="33"/>
      <c r="O13" s="33" t="s">
        <v>122</v>
      </c>
      <c r="P13" s="33"/>
      <c r="Q13" s="33"/>
      <c r="R13" s="33"/>
      <c r="S13" s="33"/>
      <c r="T13" s="33"/>
    </row>
    <row r="14" spans="2:20" ht="44.25" customHeight="1" thickBot="1" x14ac:dyDescent="0.25">
      <c r="C14" s="34" t="s">
        <v>80</v>
      </c>
      <c r="D14" s="29" t="s">
        <v>76</v>
      </c>
      <c r="E14" s="31"/>
      <c r="F14" s="34" t="s">
        <v>77</v>
      </c>
      <c r="G14" s="34" t="s">
        <v>78</v>
      </c>
      <c r="H14" s="34" t="s">
        <v>79</v>
      </c>
      <c r="I14" s="27" t="s">
        <v>80</v>
      </c>
      <c r="J14" s="29" t="s">
        <v>76</v>
      </c>
      <c r="K14" s="31"/>
      <c r="L14" s="34" t="s">
        <v>77</v>
      </c>
      <c r="M14" s="34" t="s">
        <v>78</v>
      </c>
      <c r="N14" s="34" t="s">
        <v>79</v>
      </c>
      <c r="O14" s="27" t="s">
        <v>80</v>
      </c>
      <c r="P14" s="29" t="s">
        <v>76</v>
      </c>
      <c r="Q14" s="31"/>
      <c r="R14" s="34" t="s">
        <v>77</v>
      </c>
      <c r="S14" s="34" t="s">
        <v>78</v>
      </c>
      <c r="T14" s="34" t="s">
        <v>79</v>
      </c>
    </row>
    <row r="15" spans="2:20" ht="44.25" customHeight="1" thickBot="1" x14ac:dyDescent="0.25">
      <c r="C15" s="35"/>
      <c r="D15" s="10" t="s">
        <v>81</v>
      </c>
      <c r="E15" s="10" t="s">
        <v>82</v>
      </c>
      <c r="F15" s="35"/>
      <c r="G15" s="35"/>
      <c r="H15" s="35"/>
      <c r="I15" s="52"/>
      <c r="J15" s="10" t="s">
        <v>81</v>
      </c>
      <c r="K15" s="10" t="s">
        <v>82</v>
      </c>
      <c r="L15" s="35"/>
      <c r="M15" s="35"/>
      <c r="N15" s="35"/>
      <c r="O15" s="52"/>
      <c r="P15" s="10" t="s">
        <v>81</v>
      </c>
      <c r="Q15" s="10" t="s">
        <v>82</v>
      </c>
      <c r="R15" s="35"/>
      <c r="S15" s="35"/>
      <c r="T15" s="35"/>
    </row>
    <row r="16" spans="2:20" ht="20.100000000000001" customHeight="1" thickBot="1" x14ac:dyDescent="0.25">
      <c r="B16" s="5" t="s">
        <v>2</v>
      </c>
      <c r="C16" s="11">
        <v>853</v>
      </c>
      <c r="D16" s="11">
        <v>310</v>
      </c>
      <c r="E16" s="11">
        <v>130</v>
      </c>
      <c r="F16" s="11">
        <v>413</v>
      </c>
      <c r="G16" s="11">
        <v>846</v>
      </c>
      <c r="H16" s="11">
        <v>7</v>
      </c>
      <c r="I16" s="11">
        <v>771</v>
      </c>
      <c r="J16" s="11">
        <v>326</v>
      </c>
      <c r="K16" s="11">
        <v>139</v>
      </c>
      <c r="L16" s="11">
        <v>306</v>
      </c>
      <c r="M16" s="11">
        <v>765</v>
      </c>
      <c r="N16" s="11">
        <v>6</v>
      </c>
      <c r="O16" s="14">
        <f t="shared" ref="O16:T31" si="0">IF(C16=0,"-",(I16-C16)/C16)</f>
        <v>-9.6131301289566234E-2</v>
      </c>
      <c r="P16" s="14">
        <f t="shared" si="0"/>
        <v>5.1612903225806452E-2</v>
      </c>
      <c r="Q16" s="14">
        <f t="shared" si="0"/>
        <v>6.9230769230769235E-2</v>
      </c>
      <c r="R16" s="14">
        <f t="shared" si="0"/>
        <v>-0.25907990314769974</v>
      </c>
      <c r="S16" s="14">
        <f t="shared" si="0"/>
        <v>-9.5744680851063829E-2</v>
      </c>
      <c r="T16" s="14">
        <f t="shared" si="0"/>
        <v>-0.14285714285714285</v>
      </c>
    </row>
    <row r="17" spans="2:20" ht="20.100000000000001" customHeight="1" thickBot="1" x14ac:dyDescent="0.25">
      <c r="B17" s="6" t="s">
        <v>3</v>
      </c>
      <c r="C17" s="11">
        <v>211</v>
      </c>
      <c r="D17" s="11">
        <v>71</v>
      </c>
      <c r="E17" s="11">
        <v>59</v>
      </c>
      <c r="F17" s="11">
        <v>81</v>
      </c>
      <c r="G17" s="11">
        <v>211</v>
      </c>
      <c r="H17" s="11">
        <v>0</v>
      </c>
      <c r="I17" s="11">
        <v>233</v>
      </c>
      <c r="J17" s="11">
        <v>73</v>
      </c>
      <c r="K17" s="11">
        <v>11</v>
      </c>
      <c r="L17" s="11">
        <v>149</v>
      </c>
      <c r="M17" s="11">
        <v>230</v>
      </c>
      <c r="N17" s="11">
        <v>3</v>
      </c>
      <c r="O17" s="14">
        <f t="shared" si="0"/>
        <v>0.10426540284360189</v>
      </c>
      <c r="P17" s="14">
        <f t="shared" si="0"/>
        <v>2.8169014084507043E-2</v>
      </c>
      <c r="Q17" s="14">
        <f t="shared" si="0"/>
        <v>-0.81355932203389836</v>
      </c>
      <c r="R17" s="14">
        <f t="shared" si="0"/>
        <v>0.83950617283950613</v>
      </c>
      <c r="S17" s="14">
        <f t="shared" si="0"/>
        <v>9.004739336492891E-2</v>
      </c>
      <c r="T17" s="14" t="str">
        <f t="shared" si="0"/>
        <v>-</v>
      </c>
    </row>
    <row r="18" spans="2:20" ht="20.100000000000001" customHeight="1" thickBot="1" x14ac:dyDescent="0.25">
      <c r="B18" s="6" t="s">
        <v>4</v>
      </c>
      <c r="C18" s="11">
        <v>93</v>
      </c>
      <c r="D18" s="11">
        <v>53</v>
      </c>
      <c r="E18" s="11">
        <v>4</v>
      </c>
      <c r="F18" s="11">
        <v>36</v>
      </c>
      <c r="G18" s="11">
        <v>93</v>
      </c>
      <c r="H18" s="11">
        <v>0</v>
      </c>
      <c r="I18" s="11">
        <v>127</v>
      </c>
      <c r="J18" s="11">
        <v>46</v>
      </c>
      <c r="K18" s="11">
        <v>9</v>
      </c>
      <c r="L18" s="11">
        <v>72</v>
      </c>
      <c r="M18" s="11">
        <v>125</v>
      </c>
      <c r="N18" s="11">
        <v>2</v>
      </c>
      <c r="O18" s="14">
        <f t="shared" si="0"/>
        <v>0.36559139784946237</v>
      </c>
      <c r="P18" s="14">
        <f t="shared" si="0"/>
        <v>-0.13207547169811321</v>
      </c>
      <c r="Q18" s="14">
        <f t="shared" si="0"/>
        <v>1.25</v>
      </c>
      <c r="R18" s="14">
        <f t="shared" si="0"/>
        <v>1</v>
      </c>
      <c r="S18" s="14">
        <f t="shared" si="0"/>
        <v>0.34408602150537637</v>
      </c>
      <c r="T18" s="14" t="str">
        <f t="shared" si="0"/>
        <v>-</v>
      </c>
    </row>
    <row r="19" spans="2:20" ht="20.100000000000001" customHeight="1" thickBot="1" x14ac:dyDescent="0.25">
      <c r="B19" s="6" t="s">
        <v>5</v>
      </c>
      <c r="C19" s="11">
        <v>628</v>
      </c>
      <c r="D19" s="11">
        <v>179</v>
      </c>
      <c r="E19" s="11">
        <v>80</v>
      </c>
      <c r="F19" s="11">
        <v>369</v>
      </c>
      <c r="G19" s="11">
        <v>628</v>
      </c>
      <c r="H19" s="11">
        <v>0</v>
      </c>
      <c r="I19" s="11">
        <v>518</v>
      </c>
      <c r="J19" s="11">
        <v>147</v>
      </c>
      <c r="K19" s="11">
        <v>18</v>
      </c>
      <c r="L19" s="11">
        <v>353</v>
      </c>
      <c r="M19" s="11">
        <v>518</v>
      </c>
      <c r="N19" s="11">
        <v>0</v>
      </c>
      <c r="O19" s="14">
        <f t="shared" si="0"/>
        <v>-0.1751592356687898</v>
      </c>
      <c r="P19" s="14">
        <f t="shared" si="0"/>
        <v>-0.1787709497206704</v>
      </c>
      <c r="Q19" s="14">
        <f t="shared" si="0"/>
        <v>-0.77500000000000002</v>
      </c>
      <c r="R19" s="14">
        <f t="shared" si="0"/>
        <v>-4.3360433604336043E-2</v>
      </c>
      <c r="S19" s="14">
        <f t="shared" si="0"/>
        <v>-0.1751592356687898</v>
      </c>
      <c r="T19" s="14" t="str">
        <f t="shared" si="0"/>
        <v>-</v>
      </c>
    </row>
    <row r="20" spans="2:20" ht="20.100000000000001" customHeight="1" thickBot="1" x14ac:dyDescent="0.25">
      <c r="B20" s="6" t="s">
        <v>6</v>
      </c>
      <c r="C20" s="11">
        <v>321</v>
      </c>
      <c r="D20" s="11">
        <v>135</v>
      </c>
      <c r="E20" s="11">
        <v>61</v>
      </c>
      <c r="F20" s="11">
        <v>125</v>
      </c>
      <c r="G20" s="11">
        <v>320</v>
      </c>
      <c r="H20" s="11">
        <v>1</v>
      </c>
      <c r="I20" s="11">
        <v>245</v>
      </c>
      <c r="J20" s="11">
        <v>91</v>
      </c>
      <c r="K20" s="11">
        <v>52</v>
      </c>
      <c r="L20" s="11">
        <v>102</v>
      </c>
      <c r="M20" s="11">
        <v>245</v>
      </c>
      <c r="N20" s="11">
        <v>0</v>
      </c>
      <c r="O20" s="14">
        <f t="shared" si="0"/>
        <v>-0.2367601246105919</v>
      </c>
      <c r="P20" s="14">
        <f t="shared" si="0"/>
        <v>-0.32592592592592595</v>
      </c>
      <c r="Q20" s="14">
        <f t="shared" si="0"/>
        <v>-0.14754098360655737</v>
      </c>
      <c r="R20" s="14">
        <f t="shared" si="0"/>
        <v>-0.184</v>
      </c>
      <c r="S20" s="14">
        <f t="shared" si="0"/>
        <v>-0.234375</v>
      </c>
      <c r="T20" s="14">
        <f t="shared" si="0"/>
        <v>-1</v>
      </c>
    </row>
    <row r="21" spans="2:20" ht="20.100000000000001" customHeight="1" thickBot="1" x14ac:dyDescent="0.25">
      <c r="B21" s="6" t="s">
        <v>7</v>
      </c>
      <c r="C21" s="11">
        <v>71</v>
      </c>
      <c r="D21" s="11">
        <v>25</v>
      </c>
      <c r="E21" s="11">
        <v>3</v>
      </c>
      <c r="F21" s="11">
        <v>43</v>
      </c>
      <c r="G21" s="11">
        <v>71</v>
      </c>
      <c r="H21" s="11">
        <v>0</v>
      </c>
      <c r="I21" s="11">
        <v>54</v>
      </c>
      <c r="J21" s="11">
        <v>29</v>
      </c>
      <c r="K21" s="11">
        <v>9</v>
      </c>
      <c r="L21" s="11">
        <v>16</v>
      </c>
      <c r="M21" s="11">
        <v>54</v>
      </c>
      <c r="N21" s="11">
        <v>0</v>
      </c>
      <c r="O21" s="14">
        <f t="shared" si="0"/>
        <v>-0.23943661971830985</v>
      </c>
      <c r="P21" s="14">
        <f t="shared" si="0"/>
        <v>0.16</v>
      </c>
      <c r="Q21" s="14">
        <f t="shared" si="0"/>
        <v>2</v>
      </c>
      <c r="R21" s="14">
        <f t="shared" si="0"/>
        <v>-0.62790697674418605</v>
      </c>
      <c r="S21" s="14">
        <f t="shared" si="0"/>
        <v>-0.23943661971830985</v>
      </c>
      <c r="T21" s="14" t="str">
        <f t="shared" si="0"/>
        <v>-</v>
      </c>
    </row>
    <row r="22" spans="2:20" ht="20.100000000000001" customHeight="1" thickBot="1" x14ac:dyDescent="0.25">
      <c r="B22" s="6" t="s">
        <v>8</v>
      </c>
      <c r="C22" s="11">
        <v>204</v>
      </c>
      <c r="D22" s="11">
        <v>89</v>
      </c>
      <c r="E22" s="11">
        <v>28</v>
      </c>
      <c r="F22" s="11">
        <v>87</v>
      </c>
      <c r="G22" s="11">
        <v>202</v>
      </c>
      <c r="H22" s="11">
        <v>2</v>
      </c>
      <c r="I22" s="11">
        <v>210</v>
      </c>
      <c r="J22" s="11">
        <v>74</v>
      </c>
      <c r="K22" s="11">
        <v>23</v>
      </c>
      <c r="L22" s="11">
        <v>113</v>
      </c>
      <c r="M22" s="11">
        <v>189</v>
      </c>
      <c r="N22" s="11">
        <v>21</v>
      </c>
      <c r="O22" s="14">
        <f t="shared" si="0"/>
        <v>2.9411764705882353E-2</v>
      </c>
      <c r="P22" s="14">
        <f t="shared" si="0"/>
        <v>-0.16853932584269662</v>
      </c>
      <c r="Q22" s="14">
        <f t="shared" si="0"/>
        <v>-0.17857142857142858</v>
      </c>
      <c r="R22" s="14">
        <f t="shared" si="0"/>
        <v>0.2988505747126437</v>
      </c>
      <c r="S22" s="14">
        <f t="shared" si="0"/>
        <v>-6.4356435643564358E-2</v>
      </c>
      <c r="T22" s="14">
        <f t="shared" si="0"/>
        <v>9.5</v>
      </c>
    </row>
    <row r="23" spans="2:20" ht="20.100000000000001" customHeight="1" thickBot="1" x14ac:dyDescent="0.25">
      <c r="B23" s="6" t="s">
        <v>9</v>
      </c>
      <c r="C23" s="11">
        <v>147</v>
      </c>
      <c r="D23" s="11">
        <v>91</v>
      </c>
      <c r="E23" s="11">
        <v>9</v>
      </c>
      <c r="F23" s="11">
        <v>47</v>
      </c>
      <c r="G23" s="11">
        <v>144</v>
      </c>
      <c r="H23" s="11">
        <v>3</v>
      </c>
      <c r="I23" s="11">
        <v>204</v>
      </c>
      <c r="J23" s="11">
        <v>112</v>
      </c>
      <c r="K23" s="11">
        <v>17</v>
      </c>
      <c r="L23" s="11">
        <v>75</v>
      </c>
      <c r="M23" s="11">
        <v>201</v>
      </c>
      <c r="N23" s="11">
        <v>3</v>
      </c>
      <c r="O23" s="14">
        <f t="shared" si="0"/>
        <v>0.38775510204081631</v>
      </c>
      <c r="P23" s="14">
        <f t="shared" si="0"/>
        <v>0.23076923076923078</v>
      </c>
      <c r="Q23" s="14">
        <f t="shared" si="0"/>
        <v>0.88888888888888884</v>
      </c>
      <c r="R23" s="14">
        <f t="shared" si="0"/>
        <v>0.5957446808510638</v>
      </c>
      <c r="S23" s="14">
        <f t="shared" si="0"/>
        <v>0.39583333333333331</v>
      </c>
      <c r="T23" s="14">
        <f t="shared" si="0"/>
        <v>0</v>
      </c>
    </row>
    <row r="24" spans="2:20" ht="20.100000000000001" customHeight="1" thickBot="1" x14ac:dyDescent="0.25">
      <c r="B24" s="6" t="s">
        <v>10</v>
      </c>
      <c r="C24" s="11">
        <v>464</v>
      </c>
      <c r="D24" s="11">
        <v>270</v>
      </c>
      <c r="E24" s="11">
        <v>31</v>
      </c>
      <c r="F24" s="11">
        <v>163</v>
      </c>
      <c r="G24" s="11">
        <v>461</v>
      </c>
      <c r="H24" s="11">
        <v>3</v>
      </c>
      <c r="I24" s="11">
        <v>461</v>
      </c>
      <c r="J24" s="11">
        <v>280</v>
      </c>
      <c r="K24" s="11">
        <v>12</v>
      </c>
      <c r="L24" s="11">
        <v>169</v>
      </c>
      <c r="M24" s="11">
        <v>456</v>
      </c>
      <c r="N24" s="11">
        <v>5</v>
      </c>
      <c r="O24" s="14">
        <f t="shared" si="0"/>
        <v>-6.4655172413793103E-3</v>
      </c>
      <c r="P24" s="14">
        <f t="shared" si="0"/>
        <v>3.7037037037037035E-2</v>
      </c>
      <c r="Q24" s="14">
        <f t="shared" si="0"/>
        <v>-0.61290322580645162</v>
      </c>
      <c r="R24" s="14">
        <f t="shared" si="0"/>
        <v>3.6809815950920248E-2</v>
      </c>
      <c r="S24" s="14">
        <f t="shared" si="0"/>
        <v>-1.0845986984815618E-2</v>
      </c>
      <c r="T24" s="14">
        <f t="shared" si="0"/>
        <v>0.66666666666666663</v>
      </c>
    </row>
    <row r="25" spans="2:20" ht="20.100000000000001" customHeight="1" thickBot="1" x14ac:dyDescent="0.25">
      <c r="B25" s="6" t="s">
        <v>11</v>
      </c>
      <c r="C25" s="11">
        <v>635</v>
      </c>
      <c r="D25" s="11">
        <v>236</v>
      </c>
      <c r="E25" s="11">
        <v>121</v>
      </c>
      <c r="F25" s="11">
        <v>278</v>
      </c>
      <c r="G25" s="11">
        <v>635</v>
      </c>
      <c r="H25" s="11">
        <v>0</v>
      </c>
      <c r="I25" s="11">
        <v>647</v>
      </c>
      <c r="J25" s="11">
        <v>272</v>
      </c>
      <c r="K25" s="11">
        <v>121</v>
      </c>
      <c r="L25" s="11">
        <v>254</v>
      </c>
      <c r="M25" s="11">
        <v>641</v>
      </c>
      <c r="N25" s="11">
        <v>6</v>
      </c>
      <c r="O25" s="14">
        <f t="shared" si="0"/>
        <v>1.889763779527559E-2</v>
      </c>
      <c r="P25" s="14">
        <f t="shared" si="0"/>
        <v>0.15254237288135594</v>
      </c>
      <c r="Q25" s="14">
        <f t="shared" si="0"/>
        <v>0</v>
      </c>
      <c r="R25" s="14">
        <f t="shared" si="0"/>
        <v>-8.6330935251798566E-2</v>
      </c>
      <c r="S25" s="14">
        <f t="shared" si="0"/>
        <v>9.4488188976377951E-3</v>
      </c>
      <c r="T25" s="14" t="str">
        <f t="shared" si="0"/>
        <v>-</v>
      </c>
    </row>
    <row r="26" spans="2:20" ht="20.100000000000001" customHeight="1" thickBot="1" x14ac:dyDescent="0.25">
      <c r="B26" s="6" t="s">
        <v>12</v>
      </c>
      <c r="C26" s="11">
        <v>108</v>
      </c>
      <c r="D26" s="11">
        <v>56</v>
      </c>
      <c r="E26" s="11">
        <v>22</v>
      </c>
      <c r="F26" s="11">
        <v>30</v>
      </c>
      <c r="G26" s="11">
        <v>107</v>
      </c>
      <c r="H26" s="11">
        <v>1</v>
      </c>
      <c r="I26" s="11">
        <v>95</v>
      </c>
      <c r="J26" s="11">
        <v>50</v>
      </c>
      <c r="K26" s="11">
        <v>4</v>
      </c>
      <c r="L26" s="11">
        <v>41</v>
      </c>
      <c r="M26" s="11">
        <v>95</v>
      </c>
      <c r="N26" s="11">
        <v>0</v>
      </c>
      <c r="O26" s="14">
        <f t="shared" si="0"/>
        <v>-0.12037037037037036</v>
      </c>
      <c r="P26" s="14">
        <f t="shared" si="0"/>
        <v>-0.10714285714285714</v>
      </c>
      <c r="Q26" s="14">
        <f t="shared" si="0"/>
        <v>-0.81818181818181823</v>
      </c>
      <c r="R26" s="14">
        <f t="shared" si="0"/>
        <v>0.36666666666666664</v>
      </c>
      <c r="S26" s="14">
        <f t="shared" si="0"/>
        <v>-0.11214953271028037</v>
      </c>
      <c r="T26" s="14">
        <f t="shared" si="0"/>
        <v>-1</v>
      </c>
    </row>
    <row r="27" spans="2:20" ht="20.100000000000001" customHeight="1" thickBot="1" x14ac:dyDescent="0.25">
      <c r="B27" s="6" t="s">
        <v>13</v>
      </c>
      <c r="C27" s="11">
        <v>290</v>
      </c>
      <c r="D27" s="11">
        <v>147</v>
      </c>
      <c r="E27" s="11">
        <v>49</v>
      </c>
      <c r="F27" s="11">
        <v>94</v>
      </c>
      <c r="G27" s="11">
        <v>289</v>
      </c>
      <c r="H27" s="11">
        <v>1</v>
      </c>
      <c r="I27" s="11">
        <v>188</v>
      </c>
      <c r="J27" s="11">
        <v>101</v>
      </c>
      <c r="K27" s="11">
        <v>22</v>
      </c>
      <c r="L27" s="11">
        <v>65</v>
      </c>
      <c r="M27" s="11">
        <v>182</v>
      </c>
      <c r="N27" s="11">
        <v>6</v>
      </c>
      <c r="O27" s="14">
        <f t="shared" si="0"/>
        <v>-0.35172413793103446</v>
      </c>
      <c r="P27" s="14">
        <f t="shared" si="0"/>
        <v>-0.31292517006802723</v>
      </c>
      <c r="Q27" s="14">
        <f t="shared" si="0"/>
        <v>-0.55102040816326525</v>
      </c>
      <c r="R27" s="14">
        <f t="shared" si="0"/>
        <v>-0.30851063829787234</v>
      </c>
      <c r="S27" s="14">
        <f t="shared" si="0"/>
        <v>-0.37024221453287198</v>
      </c>
      <c r="T27" s="14">
        <f t="shared" si="0"/>
        <v>5</v>
      </c>
    </row>
    <row r="28" spans="2:20" ht="20.100000000000001" customHeight="1" thickBot="1" x14ac:dyDescent="0.25">
      <c r="B28" s="6" t="s">
        <v>14</v>
      </c>
      <c r="C28" s="11">
        <v>348</v>
      </c>
      <c r="D28" s="11">
        <v>161</v>
      </c>
      <c r="E28" s="11">
        <v>35</v>
      </c>
      <c r="F28" s="11">
        <v>152</v>
      </c>
      <c r="G28" s="11">
        <v>344</v>
      </c>
      <c r="H28" s="11">
        <v>1</v>
      </c>
      <c r="I28" s="11">
        <v>347</v>
      </c>
      <c r="J28" s="11">
        <v>155</v>
      </c>
      <c r="K28" s="11">
        <v>24</v>
      </c>
      <c r="L28" s="11">
        <v>168</v>
      </c>
      <c r="M28" s="11">
        <v>347</v>
      </c>
      <c r="N28" s="11">
        <v>0</v>
      </c>
      <c r="O28" s="14">
        <f t="shared" si="0"/>
        <v>-2.8735632183908046E-3</v>
      </c>
      <c r="P28" s="14">
        <f t="shared" si="0"/>
        <v>-3.7267080745341616E-2</v>
      </c>
      <c r="Q28" s="14">
        <f t="shared" si="0"/>
        <v>-0.31428571428571428</v>
      </c>
      <c r="R28" s="14">
        <f t="shared" si="0"/>
        <v>0.10526315789473684</v>
      </c>
      <c r="S28" s="14">
        <f t="shared" si="0"/>
        <v>8.7209302325581394E-3</v>
      </c>
      <c r="T28" s="14">
        <f t="shared" si="0"/>
        <v>-1</v>
      </c>
    </row>
    <row r="29" spans="2:20" ht="20.100000000000001" customHeight="1" thickBot="1" x14ac:dyDescent="0.25">
      <c r="B29" s="6" t="s">
        <v>15</v>
      </c>
      <c r="C29" s="11">
        <v>232</v>
      </c>
      <c r="D29" s="11">
        <v>139</v>
      </c>
      <c r="E29" s="11">
        <v>26</v>
      </c>
      <c r="F29" s="11">
        <v>67</v>
      </c>
      <c r="G29" s="11">
        <v>232</v>
      </c>
      <c r="H29" s="11">
        <v>0</v>
      </c>
      <c r="I29" s="11">
        <v>281</v>
      </c>
      <c r="J29" s="11">
        <v>125</v>
      </c>
      <c r="K29" s="11">
        <v>67</v>
      </c>
      <c r="L29" s="11">
        <v>89</v>
      </c>
      <c r="M29" s="11">
        <v>278</v>
      </c>
      <c r="N29" s="11">
        <v>3</v>
      </c>
      <c r="O29" s="14">
        <f t="shared" si="0"/>
        <v>0.21120689655172414</v>
      </c>
      <c r="P29" s="14">
        <f t="shared" si="0"/>
        <v>-0.10071942446043165</v>
      </c>
      <c r="Q29" s="14">
        <f t="shared" si="0"/>
        <v>1.5769230769230769</v>
      </c>
      <c r="R29" s="14">
        <f t="shared" si="0"/>
        <v>0.32835820895522388</v>
      </c>
      <c r="S29" s="14">
        <f t="shared" si="0"/>
        <v>0.19827586206896552</v>
      </c>
      <c r="T29" s="14" t="str">
        <f t="shared" si="0"/>
        <v>-</v>
      </c>
    </row>
    <row r="30" spans="2:20" ht="20.100000000000001" customHeight="1" thickBot="1" x14ac:dyDescent="0.25">
      <c r="B30" s="6" t="s">
        <v>16</v>
      </c>
      <c r="C30" s="11">
        <v>99</v>
      </c>
      <c r="D30" s="11">
        <v>66</v>
      </c>
      <c r="E30" s="11">
        <v>9</v>
      </c>
      <c r="F30" s="11">
        <v>24</v>
      </c>
      <c r="G30" s="11">
        <v>99</v>
      </c>
      <c r="H30" s="11">
        <v>0</v>
      </c>
      <c r="I30" s="11">
        <v>125</v>
      </c>
      <c r="J30" s="11">
        <v>37</v>
      </c>
      <c r="K30" s="11">
        <v>0</v>
      </c>
      <c r="L30" s="11">
        <v>88</v>
      </c>
      <c r="M30" s="11">
        <v>124</v>
      </c>
      <c r="N30" s="11">
        <v>1</v>
      </c>
      <c r="O30" s="14">
        <f t="shared" si="0"/>
        <v>0.26262626262626265</v>
      </c>
      <c r="P30" s="14">
        <f t="shared" si="0"/>
        <v>-0.43939393939393939</v>
      </c>
      <c r="Q30" s="14">
        <f t="shared" si="0"/>
        <v>-1</v>
      </c>
      <c r="R30" s="14">
        <f t="shared" si="0"/>
        <v>2.6666666666666665</v>
      </c>
      <c r="S30" s="14">
        <f t="shared" si="0"/>
        <v>0.25252525252525254</v>
      </c>
      <c r="T30" s="14" t="str">
        <f t="shared" si="0"/>
        <v>-</v>
      </c>
    </row>
    <row r="31" spans="2:20" ht="20.100000000000001" customHeight="1" thickBot="1" x14ac:dyDescent="0.25">
      <c r="B31" s="7" t="s">
        <v>17</v>
      </c>
      <c r="C31" s="11">
        <v>242</v>
      </c>
      <c r="D31" s="11">
        <v>109</v>
      </c>
      <c r="E31" s="11">
        <v>0</v>
      </c>
      <c r="F31" s="11">
        <v>133</v>
      </c>
      <c r="G31" s="11">
        <v>237</v>
      </c>
      <c r="H31" s="11">
        <v>5</v>
      </c>
      <c r="I31" s="11">
        <v>277</v>
      </c>
      <c r="J31" s="11">
        <v>134</v>
      </c>
      <c r="K31" s="11">
        <v>16</v>
      </c>
      <c r="L31" s="11">
        <v>127</v>
      </c>
      <c r="M31" s="11">
        <v>276</v>
      </c>
      <c r="N31" s="11">
        <v>1</v>
      </c>
      <c r="O31" s="14">
        <f t="shared" si="0"/>
        <v>0.14462809917355371</v>
      </c>
      <c r="P31" s="14">
        <f t="shared" si="0"/>
        <v>0.22935779816513763</v>
      </c>
      <c r="Q31" s="14" t="str">
        <f t="shared" si="0"/>
        <v>-</v>
      </c>
      <c r="R31" s="14">
        <f t="shared" si="0"/>
        <v>-4.5112781954887216E-2</v>
      </c>
      <c r="S31" s="14">
        <f t="shared" si="0"/>
        <v>0.16455696202531644</v>
      </c>
      <c r="T31" s="14">
        <f t="shared" si="0"/>
        <v>-0.8</v>
      </c>
    </row>
    <row r="32" spans="2:20" ht="20.100000000000001" customHeight="1" thickBot="1" x14ac:dyDescent="0.25">
      <c r="B32" s="8" t="s">
        <v>18</v>
      </c>
      <c r="C32" s="11">
        <v>52</v>
      </c>
      <c r="D32" s="11">
        <v>20</v>
      </c>
      <c r="E32" s="11">
        <v>8</v>
      </c>
      <c r="F32" s="11">
        <v>24</v>
      </c>
      <c r="G32" s="11">
        <v>52</v>
      </c>
      <c r="H32" s="11">
        <v>0</v>
      </c>
      <c r="I32" s="11">
        <v>56</v>
      </c>
      <c r="J32" s="11">
        <v>18</v>
      </c>
      <c r="K32" s="11">
        <v>7</v>
      </c>
      <c r="L32" s="11">
        <v>31</v>
      </c>
      <c r="M32" s="11">
        <v>56</v>
      </c>
      <c r="N32" s="11">
        <v>0</v>
      </c>
      <c r="O32" s="14">
        <f t="shared" ref="O32:T33" si="1">IF(C32=0,"-",(I32-C32)/C32)</f>
        <v>7.6923076923076927E-2</v>
      </c>
      <c r="P32" s="14">
        <f t="shared" si="1"/>
        <v>-0.1</v>
      </c>
      <c r="Q32" s="14">
        <f t="shared" si="1"/>
        <v>-0.125</v>
      </c>
      <c r="R32" s="14">
        <f t="shared" si="1"/>
        <v>0.29166666666666669</v>
      </c>
      <c r="S32" s="14">
        <f t="shared" si="1"/>
        <v>7.6923076923076927E-2</v>
      </c>
      <c r="T32" s="14" t="str">
        <f t="shared" si="1"/>
        <v>-</v>
      </c>
    </row>
    <row r="33" spans="2:20" ht="20.100000000000001" customHeight="1" thickBot="1" x14ac:dyDescent="0.25">
      <c r="B33" s="9" t="s">
        <v>19</v>
      </c>
      <c r="C33" s="12">
        <f>SUM(C16:C32)</f>
        <v>4998</v>
      </c>
      <c r="D33" s="12">
        <f t="shared" ref="D33:N33" si="2">SUM(D16:D32)</f>
        <v>2157</v>
      </c>
      <c r="E33" s="12">
        <f t="shared" si="2"/>
        <v>675</v>
      </c>
      <c r="F33" s="12">
        <f t="shared" si="2"/>
        <v>2166</v>
      </c>
      <c r="G33" s="12">
        <f t="shared" si="2"/>
        <v>4971</v>
      </c>
      <c r="H33" s="12">
        <f t="shared" si="2"/>
        <v>24</v>
      </c>
      <c r="I33" s="12">
        <f t="shared" si="2"/>
        <v>4839</v>
      </c>
      <c r="J33" s="12">
        <f t="shared" si="2"/>
        <v>2070</v>
      </c>
      <c r="K33" s="12">
        <f t="shared" si="2"/>
        <v>551</v>
      </c>
      <c r="L33" s="12">
        <f t="shared" si="2"/>
        <v>2218</v>
      </c>
      <c r="M33" s="12">
        <f t="shared" si="2"/>
        <v>4782</v>
      </c>
      <c r="N33" s="12">
        <f t="shared" si="2"/>
        <v>57</v>
      </c>
      <c r="O33" s="15">
        <f t="shared" si="1"/>
        <v>-3.1812725090036013E-2</v>
      </c>
      <c r="P33" s="15">
        <f t="shared" si="1"/>
        <v>-4.0333796940194712E-2</v>
      </c>
      <c r="Q33" s="15">
        <f t="shared" si="1"/>
        <v>-0.1837037037037037</v>
      </c>
      <c r="R33" s="15">
        <f t="shared" si="1"/>
        <v>2.4007386888273315E-2</v>
      </c>
      <c r="S33" s="15">
        <f t="shared" si="1"/>
        <v>-3.8020519010259504E-2</v>
      </c>
      <c r="T33" s="15">
        <f t="shared" si="1"/>
        <v>1.375</v>
      </c>
    </row>
    <row r="34" spans="2:20" x14ac:dyDescent="0.2"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</sheetData>
  <mergeCells count="18">
    <mergeCell ref="R14:R15"/>
    <mergeCell ref="S14:S15"/>
    <mergeCell ref="T14:T15"/>
    <mergeCell ref="C13:H13"/>
    <mergeCell ref="I13:N13"/>
    <mergeCell ref="O13:T13"/>
    <mergeCell ref="D14:E14"/>
    <mergeCell ref="F14:F15"/>
    <mergeCell ref="G14:G15"/>
    <mergeCell ref="H14:H15"/>
    <mergeCell ref="J14:K14"/>
    <mergeCell ref="L14:L15"/>
    <mergeCell ref="M14:M15"/>
    <mergeCell ref="C14:C15"/>
    <mergeCell ref="I14:I15"/>
    <mergeCell ref="O14:O15"/>
    <mergeCell ref="N14:N15"/>
    <mergeCell ref="P14:Q14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4:K34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11" width="15.625" customWidth="1"/>
    <col min="19" max="19" width="11.875" customWidth="1"/>
  </cols>
  <sheetData>
    <row r="14" spans="2:11" ht="44.25" customHeight="1" thickBot="1" x14ac:dyDescent="0.25">
      <c r="C14" s="32" t="s">
        <v>119</v>
      </c>
      <c r="D14" s="33"/>
      <c r="E14" s="33"/>
      <c r="F14" s="32" t="s">
        <v>120</v>
      </c>
      <c r="G14" s="33"/>
      <c r="H14" s="33"/>
      <c r="I14" s="32" t="s">
        <v>122</v>
      </c>
      <c r="J14" s="33"/>
      <c r="K14" s="33"/>
    </row>
    <row r="15" spans="2:11" ht="44.25" customHeight="1" thickBot="1" x14ac:dyDescent="0.25">
      <c r="C15" s="10" t="s">
        <v>83</v>
      </c>
      <c r="D15" s="10" t="s">
        <v>84</v>
      </c>
      <c r="E15" s="10" t="s">
        <v>42</v>
      </c>
      <c r="F15" s="10" t="s">
        <v>83</v>
      </c>
      <c r="G15" s="10" t="s">
        <v>84</v>
      </c>
      <c r="H15" s="10" t="s">
        <v>42</v>
      </c>
      <c r="I15" s="10" t="s">
        <v>83</v>
      </c>
      <c r="J15" s="10" t="s">
        <v>84</v>
      </c>
      <c r="K15" s="10" t="s">
        <v>42</v>
      </c>
    </row>
    <row r="16" spans="2:11" ht="20.100000000000001" customHeight="1" thickBot="1" x14ac:dyDescent="0.25">
      <c r="B16" s="5" t="s">
        <v>2</v>
      </c>
      <c r="C16" s="11">
        <v>310</v>
      </c>
      <c r="D16" s="11">
        <v>252</v>
      </c>
      <c r="E16" s="11">
        <v>58</v>
      </c>
      <c r="F16" s="11">
        <v>326</v>
      </c>
      <c r="G16" s="11">
        <v>276</v>
      </c>
      <c r="H16" s="11">
        <v>50</v>
      </c>
      <c r="I16" s="14">
        <f>IF(C16=0,"-",(F16-C16)/C16)</f>
        <v>5.1612903225806452E-2</v>
      </c>
      <c r="J16" s="14">
        <f>IF(D16=0,"-",(G16-D16)/D16)</f>
        <v>9.5238095238095233E-2</v>
      </c>
      <c r="K16" s="14">
        <f>IF(E16=0,"-",(H16-E16)/E16)</f>
        <v>-0.13793103448275862</v>
      </c>
    </row>
    <row r="17" spans="2:11" ht="20.100000000000001" customHeight="1" thickBot="1" x14ac:dyDescent="0.25">
      <c r="B17" s="6" t="s">
        <v>3</v>
      </c>
      <c r="C17" s="11">
        <v>71</v>
      </c>
      <c r="D17" s="11">
        <v>61</v>
      </c>
      <c r="E17" s="11">
        <v>10</v>
      </c>
      <c r="F17" s="11">
        <v>73</v>
      </c>
      <c r="G17" s="11">
        <v>57</v>
      </c>
      <c r="H17" s="11">
        <v>16</v>
      </c>
      <c r="I17" s="14">
        <f t="shared" ref="I17:K33" si="0">IF(C17=0,"-",(F17-C17)/C17)</f>
        <v>2.8169014084507043E-2</v>
      </c>
      <c r="J17" s="14">
        <f t="shared" si="0"/>
        <v>-6.5573770491803282E-2</v>
      </c>
      <c r="K17" s="14">
        <f t="shared" si="0"/>
        <v>0.6</v>
      </c>
    </row>
    <row r="18" spans="2:11" ht="20.100000000000001" customHeight="1" thickBot="1" x14ac:dyDescent="0.25">
      <c r="B18" s="6" t="s">
        <v>4</v>
      </c>
      <c r="C18" s="11">
        <v>53</v>
      </c>
      <c r="D18" s="11">
        <v>43</v>
      </c>
      <c r="E18" s="11">
        <v>10</v>
      </c>
      <c r="F18" s="11">
        <v>46</v>
      </c>
      <c r="G18" s="11">
        <v>32</v>
      </c>
      <c r="H18" s="11">
        <v>14</v>
      </c>
      <c r="I18" s="14">
        <f t="shared" si="0"/>
        <v>-0.13207547169811321</v>
      </c>
      <c r="J18" s="14">
        <f t="shared" si="0"/>
        <v>-0.2558139534883721</v>
      </c>
      <c r="K18" s="14">
        <f t="shared" si="0"/>
        <v>0.4</v>
      </c>
    </row>
    <row r="19" spans="2:11" ht="20.100000000000001" customHeight="1" thickBot="1" x14ac:dyDescent="0.25">
      <c r="B19" s="6" t="s">
        <v>5</v>
      </c>
      <c r="C19" s="11">
        <v>179</v>
      </c>
      <c r="D19" s="11">
        <v>150</v>
      </c>
      <c r="E19" s="11">
        <v>29</v>
      </c>
      <c r="F19" s="11">
        <v>147</v>
      </c>
      <c r="G19" s="11">
        <v>123</v>
      </c>
      <c r="H19" s="11">
        <v>24</v>
      </c>
      <c r="I19" s="14">
        <f t="shared" si="0"/>
        <v>-0.1787709497206704</v>
      </c>
      <c r="J19" s="14">
        <f t="shared" si="0"/>
        <v>-0.18</v>
      </c>
      <c r="K19" s="14">
        <f t="shared" si="0"/>
        <v>-0.17241379310344829</v>
      </c>
    </row>
    <row r="20" spans="2:11" ht="20.100000000000001" customHeight="1" thickBot="1" x14ac:dyDescent="0.25">
      <c r="B20" s="6" t="s">
        <v>6</v>
      </c>
      <c r="C20" s="11">
        <v>135</v>
      </c>
      <c r="D20" s="11">
        <v>99</v>
      </c>
      <c r="E20" s="11">
        <v>36</v>
      </c>
      <c r="F20" s="11">
        <v>91</v>
      </c>
      <c r="G20" s="11">
        <v>72</v>
      </c>
      <c r="H20" s="11">
        <v>19</v>
      </c>
      <c r="I20" s="14">
        <f t="shared" si="0"/>
        <v>-0.32592592592592595</v>
      </c>
      <c r="J20" s="14">
        <f t="shared" si="0"/>
        <v>-0.27272727272727271</v>
      </c>
      <c r="K20" s="14">
        <f t="shared" si="0"/>
        <v>-0.47222222222222221</v>
      </c>
    </row>
    <row r="21" spans="2:11" ht="20.100000000000001" customHeight="1" thickBot="1" x14ac:dyDescent="0.25">
      <c r="B21" s="6" t="s">
        <v>7</v>
      </c>
      <c r="C21" s="11">
        <v>25</v>
      </c>
      <c r="D21" s="11">
        <v>20</v>
      </c>
      <c r="E21" s="11">
        <v>5</v>
      </c>
      <c r="F21" s="11">
        <v>29</v>
      </c>
      <c r="G21" s="11">
        <v>17</v>
      </c>
      <c r="H21" s="11">
        <v>12</v>
      </c>
      <c r="I21" s="14">
        <f t="shared" si="0"/>
        <v>0.16</v>
      </c>
      <c r="J21" s="14">
        <f t="shared" si="0"/>
        <v>-0.15</v>
      </c>
      <c r="K21" s="14">
        <f t="shared" si="0"/>
        <v>1.4</v>
      </c>
    </row>
    <row r="22" spans="2:11" ht="20.100000000000001" customHeight="1" thickBot="1" x14ac:dyDescent="0.25">
      <c r="B22" s="6" t="s">
        <v>8</v>
      </c>
      <c r="C22" s="11">
        <v>89</v>
      </c>
      <c r="D22" s="11">
        <v>65</v>
      </c>
      <c r="E22" s="11">
        <v>24</v>
      </c>
      <c r="F22" s="11">
        <v>74</v>
      </c>
      <c r="G22" s="11">
        <v>58</v>
      </c>
      <c r="H22" s="11">
        <v>16</v>
      </c>
      <c r="I22" s="14">
        <f t="shared" si="0"/>
        <v>-0.16853932584269662</v>
      </c>
      <c r="J22" s="14">
        <f t="shared" si="0"/>
        <v>-0.1076923076923077</v>
      </c>
      <c r="K22" s="14">
        <f t="shared" si="0"/>
        <v>-0.33333333333333331</v>
      </c>
    </row>
    <row r="23" spans="2:11" ht="20.100000000000001" customHeight="1" thickBot="1" x14ac:dyDescent="0.25">
      <c r="B23" s="6" t="s">
        <v>9</v>
      </c>
      <c r="C23" s="11">
        <v>91</v>
      </c>
      <c r="D23" s="11">
        <v>85</v>
      </c>
      <c r="E23" s="11">
        <v>6</v>
      </c>
      <c r="F23" s="11">
        <v>112</v>
      </c>
      <c r="G23" s="11">
        <v>90</v>
      </c>
      <c r="H23" s="11">
        <v>22</v>
      </c>
      <c r="I23" s="14">
        <f t="shared" si="0"/>
        <v>0.23076923076923078</v>
      </c>
      <c r="J23" s="14">
        <f t="shared" si="0"/>
        <v>5.8823529411764705E-2</v>
      </c>
      <c r="K23" s="14">
        <f t="shared" si="0"/>
        <v>2.6666666666666665</v>
      </c>
    </row>
    <row r="24" spans="2:11" ht="20.100000000000001" customHeight="1" thickBot="1" x14ac:dyDescent="0.25">
      <c r="B24" s="6" t="s">
        <v>10</v>
      </c>
      <c r="C24" s="11">
        <v>270</v>
      </c>
      <c r="D24" s="11">
        <v>165</v>
      </c>
      <c r="E24" s="11">
        <v>105</v>
      </c>
      <c r="F24" s="11">
        <v>280</v>
      </c>
      <c r="G24" s="11">
        <v>161</v>
      </c>
      <c r="H24" s="11">
        <v>119</v>
      </c>
      <c r="I24" s="14">
        <f t="shared" si="0"/>
        <v>3.7037037037037035E-2</v>
      </c>
      <c r="J24" s="14">
        <f t="shared" si="0"/>
        <v>-2.4242424242424242E-2</v>
      </c>
      <c r="K24" s="14">
        <f t="shared" si="0"/>
        <v>0.13333333333333333</v>
      </c>
    </row>
    <row r="25" spans="2:11" ht="20.100000000000001" customHeight="1" thickBot="1" x14ac:dyDescent="0.25">
      <c r="B25" s="6" t="s">
        <v>11</v>
      </c>
      <c r="C25" s="11">
        <v>236</v>
      </c>
      <c r="D25" s="11">
        <v>189</v>
      </c>
      <c r="E25" s="11">
        <v>47</v>
      </c>
      <c r="F25" s="11">
        <v>272</v>
      </c>
      <c r="G25" s="11">
        <v>208</v>
      </c>
      <c r="H25" s="11">
        <v>64</v>
      </c>
      <c r="I25" s="14">
        <f t="shared" si="0"/>
        <v>0.15254237288135594</v>
      </c>
      <c r="J25" s="14">
        <f t="shared" si="0"/>
        <v>0.10052910052910052</v>
      </c>
      <c r="K25" s="14">
        <f t="shared" si="0"/>
        <v>0.36170212765957449</v>
      </c>
    </row>
    <row r="26" spans="2:11" ht="20.100000000000001" customHeight="1" thickBot="1" x14ac:dyDescent="0.25">
      <c r="B26" s="6" t="s">
        <v>12</v>
      </c>
      <c r="C26" s="11">
        <v>56</v>
      </c>
      <c r="D26" s="11">
        <v>48</v>
      </c>
      <c r="E26" s="11">
        <v>8</v>
      </c>
      <c r="F26" s="11">
        <v>50</v>
      </c>
      <c r="G26" s="11">
        <v>38</v>
      </c>
      <c r="H26" s="11">
        <v>12</v>
      </c>
      <c r="I26" s="14">
        <f t="shared" si="0"/>
        <v>-0.10714285714285714</v>
      </c>
      <c r="J26" s="14">
        <f t="shared" si="0"/>
        <v>-0.20833333333333334</v>
      </c>
      <c r="K26" s="14">
        <f t="shared" si="0"/>
        <v>0.5</v>
      </c>
    </row>
    <row r="27" spans="2:11" ht="20.100000000000001" customHeight="1" thickBot="1" x14ac:dyDescent="0.25">
      <c r="B27" s="6" t="s">
        <v>13</v>
      </c>
      <c r="C27" s="11">
        <v>147</v>
      </c>
      <c r="D27" s="11">
        <v>88</v>
      </c>
      <c r="E27" s="11">
        <v>59</v>
      </c>
      <c r="F27" s="11">
        <v>101</v>
      </c>
      <c r="G27" s="11">
        <v>67</v>
      </c>
      <c r="H27" s="11">
        <v>34</v>
      </c>
      <c r="I27" s="14">
        <f t="shared" si="0"/>
        <v>-0.31292517006802723</v>
      </c>
      <c r="J27" s="14">
        <f t="shared" si="0"/>
        <v>-0.23863636363636365</v>
      </c>
      <c r="K27" s="14">
        <f t="shared" si="0"/>
        <v>-0.42372881355932202</v>
      </c>
    </row>
    <row r="28" spans="2:11" ht="20.100000000000001" customHeight="1" thickBot="1" x14ac:dyDescent="0.25">
      <c r="B28" s="6" t="s">
        <v>14</v>
      </c>
      <c r="C28" s="11">
        <v>161</v>
      </c>
      <c r="D28" s="11">
        <v>103</v>
      </c>
      <c r="E28" s="11">
        <v>58</v>
      </c>
      <c r="F28" s="11">
        <v>155</v>
      </c>
      <c r="G28" s="11">
        <v>107</v>
      </c>
      <c r="H28" s="11">
        <v>48</v>
      </c>
      <c r="I28" s="14">
        <f t="shared" si="0"/>
        <v>-3.7267080745341616E-2</v>
      </c>
      <c r="J28" s="14">
        <f t="shared" si="0"/>
        <v>3.8834951456310676E-2</v>
      </c>
      <c r="K28" s="14">
        <f t="shared" si="0"/>
        <v>-0.17241379310344829</v>
      </c>
    </row>
    <row r="29" spans="2:11" ht="20.100000000000001" customHeight="1" thickBot="1" x14ac:dyDescent="0.25">
      <c r="B29" s="6" t="s">
        <v>15</v>
      </c>
      <c r="C29" s="11">
        <v>139</v>
      </c>
      <c r="D29" s="11">
        <v>129</v>
      </c>
      <c r="E29" s="11">
        <v>10</v>
      </c>
      <c r="F29" s="11">
        <v>125</v>
      </c>
      <c r="G29" s="11">
        <v>119</v>
      </c>
      <c r="H29" s="11">
        <v>6</v>
      </c>
      <c r="I29" s="14">
        <f t="shared" si="0"/>
        <v>-0.10071942446043165</v>
      </c>
      <c r="J29" s="14">
        <f t="shared" si="0"/>
        <v>-7.7519379844961239E-2</v>
      </c>
      <c r="K29" s="14">
        <f t="shared" si="0"/>
        <v>-0.4</v>
      </c>
    </row>
    <row r="30" spans="2:11" ht="20.100000000000001" customHeight="1" thickBot="1" x14ac:dyDescent="0.25">
      <c r="B30" s="6" t="s">
        <v>16</v>
      </c>
      <c r="C30" s="11">
        <v>66</v>
      </c>
      <c r="D30" s="11">
        <v>59</v>
      </c>
      <c r="E30" s="11">
        <v>7</v>
      </c>
      <c r="F30" s="11">
        <v>37</v>
      </c>
      <c r="G30" s="11">
        <v>23</v>
      </c>
      <c r="H30" s="11">
        <v>14</v>
      </c>
      <c r="I30" s="14">
        <f t="shared" si="0"/>
        <v>-0.43939393939393939</v>
      </c>
      <c r="J30" s="14">
        <f t="shared" si="0"/>
        <v>-0.61016949152542377</v>
      </c>
      <c r="K30" s="14">
        <f t="shared" si="0"/>
        <v>1</v>
      </c>
    </row>
    <row r="31" spans="2:11" ht="20.100000000000001" customHeight="1" thickBot="1" x14ac:dyDescent="0.25">
      <c r="B31" s="7" t="s">
        <v>17</v>
      </c>
      <c r="C31" s="11">
        <v>109</v>
      </c>
      <c r="D31" s="11">
        <v>58</v>
      </c>
      <c r="E31" s="11">
        <v>51</v>
      </c>
      <c r="F31" s="11">
        <v>134</v>
      </c>
      <c r="G31" s="11">
        <v>74</v>
      </c>
      <c r="H31" s="11">
        <v>60</v>
      </c>
      <c r="I31" s="14">
        <f t="shared" si="0"/>
        <v>0.22935779816513763</v>
      </c>
      <c r="J31" s="14">
        <f t="shared" si="0"/>
        <v>0.27586206896551724</v>
      </c>
      <c r="K31" s="14">
        <f t="shared" si="0"/>
        <v>0.17647058823529413</v>
      </c>
    </row>
    <row r="32" spans="2:11" ht="20.100000000000001" customHeight="1" thickBot="1" x14ac:dyDescent="0.25">
      <c r="B32" s="8" t="s">
        <v>18</v>
      </c>
      <c r="C32" s="11">
        <v>20</v>
      </c>
      <c r="D32" s="11">
        <v>17</v>
      </c>
      <c r="E32" s="11">
        <v>3</v>
      </c>
      <c r="F32" s="11">
        <v>18</v>
      </c>
      <c r="G32" s="11">
        <v>16</v>
      </c>
      <c r="H32" s="11">
        <v>2</v>
      </c>
      <c r="I32" s="14">
        <f t="shared" si="0"/>
        <v>-0.1</v>
      </c>
      <c r="J32" s="14">
        <f t="shared" si="0"/>
        <v>-5.8823529411764705E-2</v>
      </c>
      <c r="K32" s="14">
        <f t="shared" si="0"/>
        <v>-0.33333333333333331</v>
      </c>
    </row>
    <row r="33" spans="2:11" ht="20.100000000000001" customHeight="1" thickBot="1" x14ac:dyDescent="0.25">
      <c r="B33" s="9" t="s">
        <v>19</v>
      </c>
      <c r="C33" s="12">
        <f>SUM(C16:C32)</f>
        <v>2157</v>
      </c>
      <c r="D33" s="12">
        <f t="shared" ref="D33:H33" si="1">SUM(D16:D32)</f>
        <v>1631</v>
      </c>
      <c r="E33" s="12">
        <f t="shared" si="1"/>
        <v>526</v>
      </c>
      <c r="F33" s="12">
        <f t="shared" si="1"/>
        <v>2070</v>
      </c>
      <c r="G33" s="12">
        <f t="shared" si="1"/>
        <v>1538</v>
      </c>
      <c r="H33" s="12">
        <f t="shared" si="1"/>
        <v>532</v>
      </c>
      <c r="I33" s="15">
        <f t="shared" si="0"/>
        <v>-4.0333796940194712E-2</v>
      </c>
      <c r="J33" s="15">
        <f t="shared" si="0"/>
        <v>-5.7020232985898221E-2</v>
      </c>
      <c r="K33" s="15">
        <f t="shared" si="0"/>
        <v>1.1406844106463879E-2</v>
      </c>
    </row>
    <row r="34" spans="2:11" x14ac:dyDescent="0.2">
      <c r="C34" s="20"/>
      <c r="D34" s="20"/>
      <c r="E34" s="20"/>
      <c r="F34" s="20"/>
      <c r="G34" s="20"/>
      <c r="H34" s="20"/>
    </row>
  </sheetData>
  <mergeCells count="3">
    <mergeCell ref="C14:E14"/>
    <mergeCell ref="F14:H14"/>
    <mergeCell ref="I14:K1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9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8.375" customWidth="1"/>
    <col min="4" max="5" width="12.5" bestFit="1" customWidth="1"/>
    <col min="6" max="6" width="10.125" bestFit="1" customWidth="1"/>
    <col min="7" max="7" width="12" bestFit="1" customWidth="1"/>
    <col min="8" max="8" width="8.375" customWidth="1"/>
    <col min="9" max="10" width="12.5" bestFit="1" customWidth="1"/>
    <col min="11" max="11" width="10.125" bestFit="1" customWidth="1"/>
    <col min="12" max="12" width="12" bestFit="1" customWidth="1"/>
    <col min="13" max="13" width="9.125" bestFit="1" customWidth="1"/>
    <col min="14" max="15" width="12.5" bestFit="1" customWidth="1"/>
    <col min="16" max="16" width="10.125" bestFit="1" customWidth="1"/>
    <col min="17" max="17" width="12" bestFit="1" customWidth="1"/>
  </cols>
  <sheetData>
    <row r="9" spans="2:17" ht="44.25" customHeight="1" thickBot="1" x14ac:dyDescent="0.25">
      <c r="C9" s="51" t="s">
        <v>119</v>
      </c>
      <c r="D9" s="51"/>
      <c r="E9" s="51"/>
      <c r="F9" s="51"/>
      <c r="G9" s="51"/>
      <c r="H9" s="33" t="s">
        <v>120</v>
      </c>
      <c r="I9" s="33"/>
      <c r="J9" s="33"/>
      <c r="K9" s="33"/>
      <c r="L9" s="33"/>
      <c r="M9" s="33" t="s">
        <v>122</v>
      </c>
      <c r="N9" s="33"/>
      <c r="O9" s="33"/>
      <c r="P9" s="33"/>
      <c r="Q9" s="33"/>
    </row>
    <row r="10" spans="2:17" ht="44.25" customHeight="1" thickBot="1" x14ac:dyDescent="0.25">
      <c r="C10" s="10" t="s">
        <v>33</v>
      </c>
      <c r="D10" s="10" t="s">
        <v>53</v>
      </c>
      <c r="E10" s="10" t="s">
        <v>54</v>
      </c>
      <c r="F10" s="10" t="s">
        <v>46</v>
      </c>
      <c r="G10" s="10" t="s">
        <v>55</v>
      </c>
      <c r="H10" s="10" t="s">
        <v>33</v>
      </c>
      <c r="I10" s="10" t="s">
        <v>53</v>
      </c>
      <c r="J10" s="10" t="s">
        <v>54</v>
      </c>
      <c r="K10" s="10" t="s">
        <v>46</v>
      </c>
      <c r="L10" s="10" t="s">
        <v>55</v>
      </c>
      <c r="M10" s="10" t="s">
        <v>33</v>
      </c>
      <c r="N10" s="10" t="s">
        <v>53</v>
      </c>
      <c r="O10" s="10" t="s">
        <v>54</v>
      </c>
      <c r="P10" s="10" t="s">
        <v>46</v>
      </c>
      <c r="Q10" s="10" t="s">
        <v>55</v>
      </c>
    </row>
    <row r="11" spans="2:17" ht="20.100000000000001" customHeight="1" thickBot="1" x14ac:dyDescent="0.25">
      <c r="B11" s="5" t="s">
        <v>2</v>
      </c>
      <c r="C11" s="23">
        <v>27</v>
      </c>
      <c r="D11" s="23">
        <v>22</v>
      </c>
      <c r="E11" s="23">
        <v>4</v>
      </c>
      <c r="F11" s="23">
        <v>0</v>
      </c>
      <c r="G11" s="23">
        <v>1</v>
      </c>
      <c r="H11" s="23">
        <v>39</v>
      </c>
      <c r="I11" s="23">
        <v>20</v>
      </c>
      <c r="J11" s="23">
        <v>8</v>
      </c>
      <c r="K11" s="23">
        <v>6</v>
      </c>
      <c r="L11" s="23">
        <v>5</v>
      </c>
      <c r="M11" s="14">
        <f>IF(C11=0,"-",IF(H11=0,"-",(H11-C11)/C11))</f>
        <v>0.44444444444444442</v>
      </c>
      <c r="N11" s="14">
        <f t="shared" ref="N11:Q28" si="0">IF(D11=0,"-",IF(I11=0,"-",(I11-D11)/D11))</f>
        <v>-9.0909090909090912E-2</v>
      </c>
      <c r="O11" s="14">
        <f t="shared" si="0"/>
        <v>1</v>
      </c>
      <c r="P11" s="14" t="str">
        <f t="shared" si="0"/>
        <v>-</v>
      </c>
      <c r="Q11" s="14">
        <f t="shared" si="0"/>
        <v>4</v>
      </c>
    </row>
    <row r="12" spans="2:17" ht="20.100000000000001" customHeight="1" thickBot="1" x14ac:dyDescent="0.25">
      <c r="B12" s="6" t="s">
        <v>3</v>
      </c>
      <c r="C12" s="23">
        <v>4</v>
      </c>
      <c r="D12" s="23">
        <v>3</v>
      </c>
      <c r="E12" s="23">
        <v>1</v>
      </c>
      <c r="F12" s="23">
        <v>0</v>
      </c>
      <c r="G12" s="23">
        <v>0</v>
      </c>
      <c r="H12" s="23">
        <v>1</v>
      </c>
      <c r="I12" s="23">
        <v>1</v>
      </c>
      <c r="J12" s="23">
        <v>0</v>
      </c>
      <c r="K12" s="23">
        <v>0</v>
      </c>
      <c r="L12" s="23">
        <v>0</v>
      </c>
      <c r="M12" s="14">
        <f t="shared" ref="M12:M28" si="1">IF(C12=0,"-",IF(H12=0,"-",(H12-C12)/C12))</f>
        <v>-0.75</v>
      </c>
      <c r="N12" s="14">
        <f t="shared" si="0"/>
        <v>-0.66666666666666663</v>
      </c>
      <c r="O12" s="14" t="str">
        <f t="shared" si="0"/>
        <v>-</v>
      </c>
      <c r="P12" s="14" t="str">
        <f t="shared" si="0"/>
        <v>-</v>
      </c>
      <c r="Q12" s="14" t="str">
        <f t="shared" si="0"/>
        <v>-</v>
      </c>
    </row>
    <row r="13" spans="2:17" ht="20.100000000000001" customHeight="1" thickBot="1" x14ac:dyDescent="0.25">
      <c r="B13" s="6" t="s">
        <v>4</v>
      </c>
      <c r="C13" s="23">
        <v>3</v>
      </c>
      <c r="D13" s="23">
        <v>3</v>
      </c>
      <c r="E13" s="23">
        <v>0</v>
      </c>
      <c r="F13" s="23">
        <v>0</v>
      </c>
      <c r="G13" s="23">
        <v>0</v>
      </c>
      <c r="H13" s="23">
        <v>9</v>
      </c>
      <c r="I13" s="23">
        <v>6</v>
      </c>
      <c r="J13" s="23">
        <v>3</v>
      </c>
      <c r="K13" s="23">
        <v>0</v>
      </c>
      <c r="L13" s="23">
        <v>0</v>
      </c>
      <c r="M13" s="14">
        <f t="shared" si="1"/>
        <v>2</v>
      </c>
      <c r="N13" s="14">
        <f t="shared" si="0"/>
        <v>1</v>
      </c>
      <c r="O13" s="14" t="str">
        <f t="shared" si="0"/>
        <v>-</v>
      </c>
      <c r="P13" s="14" t="str">
        <f t="shared" si="0"/>
        <v>-</v>
      </c>
      <c r="Q13" s="14" t="str">
        <f t="shared" si="0"/>
        <v>-</v>
      </c>
    </row>
    <row r="14" spans="2:17" ht="20.100000000000001" customHeight="1" thickBot="1" x14ac:dyDescent="0.25">
      <c r="B14" s="6" t="s">
        <v>5</v>
      </c>
      <c r="C14" s="23">
        <v>1</v>
      </c>
      <c r="D14" s="23">
        <v>0</v>
      </c>
      <c r="E14" s="23">
        <v>0</v>
      </c>
      <c r="F14" s="23">
        <v>1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14" t="str">
        <f t="shared" si="1"/>
        <v>-</v>
      </c>
      <c r="N14" s="14" t="str">
        <f t="shared" si="0"/>
        <v>-</v>
      </c>
      <c r="O14" s="14" t="str">
        <f t="shared" si="0"/>
        <v>-</v>
      </c>
      <c r="P14" s="14" t="str">
        <f t="shared" si="0"/>
        <v>-</v>
      </c>
      <c r="Q14" s="14" t="str">
        <f t="shared" si="0"/>
        <v>-</v>
      </c>
    </row>
    <row r="15" spans="2:17" ht="20.100000000000001" customHeight="1" thickBot="1" x14ac:dyDescent="0.25">
      <c r="B15" s="6" t="s">
        <v>6</v>
      </c>
      <c r="C15" s="23">
        <v>4</v>
      </c>
      <c r="D15" s="23">
        <v>4</v>
      </c>
      <c r="E15" s="23">
        <v>0</v>
      </c>
      <c r="F15" s="23">
        <v>0</v>
      </c>
      <c r="G15" s="23">
        <v>0</v>
      </c>
      <c r="H15" s="23">
        <v>1</v>
      </c>
      <c r="I15" s="23">
        <v>1</v>
      </c>
      <c r="J15" s="23">
        <v>0</v>
      </c>
      <c r="K15" s="23">
        <v>0</v>
      </c>
      <c r="L15" s="23">
        <v>0</v>
      </c>
      <c r="M15" s="14">
        <f t="shared" si="1"/>
        <v>-0.75</v>
      </c>
      <c r="N15" s="14">
        <f t="shared" si="0"/>
        <v>-0.75</v>
      </c>
      <c r="O15" s="14" t="str">
        <f t="shared" si="0"/>
        <v>-</v>
      </c>
      <c r="P15" s="14" t="str">
        <f t="shared" si="0"/>
        <v>-</v>
      </c>
      <c r="Q15" s="14" t="str">
        <f t="shared" si="0"/>
        <v>-</v>
      </c>
    </row>
    <row r="16" spans="2:17" ht="20.100000000000001" customHeight="1" thickBot="1" x14ac:dyDescent="0.25">
      <c r="B16" s="6" t="s">
        <v>7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14" t="str">
        <f t="shared" si="1"/>
        <v>-</v>
      </c>
      <c r="N16" s="14" t="str">
        <f t="shared" si="0"/>
        <v>-</v>
      </c>
      <c r="O16" s="14" t="str">
        <f t="shared" si="0"/>
        <v>-</v>
      </c>
      <c r="P16" s="14" t="str">
        <f t="shared" si="0"/>
        <v>-</v>
      </c>
      <c r="Q16" s="14" t="str">
        <f t="shared" si="0"/>
        <v>-</v>
      </c>
    </row>
    <row r="17" spans="2:17" ht="20.100000000000001" customHeight="1" thickBot="1" x14ac:dyDescent="0.25">
      <c r="B17" s="6" t="s">
        <v>8</v>
      </c>
      <c r="C17" s="23">
        <v>1</v>
      </c>
      <c r="D17" s="23">
        <v>1</v>
      </c>
      <c r="E17" s="23">
        <v>0</v>
      </c>
      <c r="F17" s="23">
        <v>0</v>
      </c>
      <c r="G17" s="23">
        <v>0</v>
      </c>
      <c r="H17" s="23">
        <v>6</v>
      </c>
      <c r="I17" s="23">
        <v>6</v>
      </c>
      <c r="J17" s="23">
        <v>0</v>
      </c>
      <c r="K17" s="23">
        <v>0</v>
      </c>
      <c r="L17" s="23">
        <v>0</v>
      </c>
      <c r="M17" s="14">
        <f t="shared" si="1"/>
        <v>5</v>
      </c>
      <c r="N17" s="14">
        <f t="shared" si="0"/>
        <v>5</v>
      </c>
      <c r="O17" s="14" t="str">
        <f t="shared" si="0"/>
        <v>-</v>
      </c>
      <c r="P17" s="14" t="str">
        <f t="shared" si="0"/>
        <v>-</v>
      </c>
      <c r="Q17" s="14" t="str">
        <f t="shared" si="0"/>
        <v>-</v>
      </c>
    </row>
    <row r="18" spans="2:17" ht="20.100000000000001" customHeight="1" thickBot="1" x14ac:dyDescent="0.25">
      <c r="B18" s="6" t="s">
        <v>9</v>
      </c>
      <c r="C18" s="23">
        <v>2</v>
      </c>
      <c r="D18" s="23">
        <v>2</v>
      </c>
      <c r="E18" s="23">
        <v>0</v>
      </c>
      <c r="F18" s="23">
        <v>0</v>
      </c>
      <c r="G18" s="23">
        <v>0</v>
      </c>
      <c r="H18" s="23">
        <v>5</v>
      </c>
      <c r="I18" s="23">
        <v>2</v>
      </c>
      <c r="J18" s="23">
        <v>2</v>
      </c>
      <c r="K18" s="23">
        <v>1</v>
      </c>
      <c r="L18" s="23">
        <v>0</v>
      </c>
      <c r="M18" s="14">
        <f t="shared" si="1"/>
        <v>1.5</v>
      </c>
      <c r="N18" s="14">
        <f t="shared" si="0"/>
        <v>0</v>
      </c>
      <c r="O18" s="14" t="str">
        <f t="shared" si="0"/>
        <v>-</v>
      </c>
      <c r="P18" s="14" t="str">
        <f t="shared" si="0"/>
        <v>-</v>
      </c>
      <c r="Q18" s="14" t="str">
        <f t="shared" si="0"/>
        <v>-</v>
      </c>
    </row>
    <row r="19" spans="2:17" ht="20.100000000000001" customHeight="1" thickBot="1" x14ac:dyDescent="0.25">
      <c r="B19" s="6" t="s">
        <v>10</v>
      </c>
      <c r="C19" s="23">
        <v>25</v>
      </c>
      <c r="D19" s="23">
        <v>11</v>
      </c>
      <c r="E19" s="23">
        <v>6</v>
      </c>
      <c r="F19" s="23">
        <v>5</v>
      </c>
      <c r="G19" s="23">
        <v>3</v>
      </c>
      <c r="H19" s="23">
        <v>28</v>
      </c>
      <c r="I19" s="23">
        <v>15</v>
      </c>
      <c r="J19" s="23">
        <v>7</v>
      </c>
      <c r="K19" s="23">
        <v>4</v>
      </c>
      <c r="L19" s="23">
        <v>2</v>
      </c>
      <c r="M19" s="14">
        <f t="shared" si="1"/>
        <v>0.12</v>
      </c>
      <c r="N19" s="14">
        <f t="shared" si="0"/>
        <v>0.36363636363636365</v>
      </c>
      <c r="O19" s="14">
        <f t="shared" si="0"/>
        <v>0.16666666666666666</v>
      </c>
      <c r="P19" s="14">
        <f t="shared" si="0"/>
        <v>-0.2</v>
      </c>
      <c r="Q19" s="14">
        <f t="shared" si="0"/>
        <v>-0.33333333333333331</v>
      </c>
    </row>
    <row r="20" spans="2:17" ht="20.100000000000001" customHeight="1" thickBot="1" x14ac:dyDescent="0.25">
      <c r="B20" s="6" t="s">
        <v>11</v>
      </c>
      <c r="C20" s="23">
        <v>11</v>
      </c>
      <c r="D20" s="23">
        <v>4</v>
      </c>
      <c r="E20" s="23">
        <v>5</v>
      </c>
      <c r="F20" s="23">
        <v>2</v>
      </c>
      <c r="G20" s="23">
        <v>0</v>
      </c>
      <c r="H20" s="23">
        <v>17</v>
      </c>
      <c r="I20" s="23">
        <v>6</v>
      </c>
      <c r="J20" s="23">
        <v>8</v>
      </c>
      <c r="K20" s="23">
        <v>2</v>
      </c>
      <c r="L20" s="23">
        <v>1</v>
      </c>
      <c r="M20" s="14">
        <f t="shared" si="1"/>
        <v>0.54545454545454541</v>
      </c>
      <c r="N20" s="14">
        <f t="shared" si="0"/>
        <v>0.5</v>
      </c>
      <c r="O20" s="14">
        <f t="shared" si="0"/>
        <v>0.6</v>
      </c>
      <c r="P20" s="14">
        <f t="shared" si="0"/>
        <v>0</v>
      </c>
      <c r="Q20" s="14" t="str">
        <f t="shared" si="0"/>
        <v>-</v>
      </c>
    </row>
    <row r="21" spans="2:17" ht="20.100000000000001" customHeight="1" thickBot="1" x14ac:dyDescent="0.25">
      <c r="B21" s="6" t="s">
        <v>12</v>
      </c>
      <c r="C21" s="23">
        <v>3</v>
      </c>
      <c r="D21" s="23">
        <v>2</v>
      </c>
      <c r="E21" s="23">
        <v>0</v>
      </c>
      <c r="F21" s="23">
        <v>0</v>
      </c>
      <c r="G21" s="23">
        <v>1</v>
      </c>
      <c r="H21" s="23">
        <v>1</v>
      </c>
      <c r="I21" s="23">
        <v>1</v>
      </c>
      <c r="J21" s="23">
        <v>0</v>
      </c>
      <c r="K21" s="23">
        <v>0</v>
      </c>
      <c r="L21" s="23">
        <v>0</v>
      </c>
      <c r="M21" s="14">
        <f t="shared" si="1"/>
        <v>-0.66666666666666663</v>
      </c>
      <c r="N21" s="14">
        <f t="shared" si="0"/>
        <v>-0.5</v>
      </c>
      <c r="O21" s="14" t="str">
        <f t="shared" si="0"/>
        <v>-</v>
      </c>
      <c r="P21" s="14" t="str">
        <f t="shared" si="0"/>
        <v>-</v>
      </c>
      <c r="Q21" s="14" t="str">
        <f t="shared" si="0"/>
        <v>-</v>
      </c>
    </row>
    <row r="22" spans="2:17" ht="20.100000000000001" customHeight="1" thickBot="1" x14ac:dyDescent="0.25">
      <c r="B22" s="6" t="s">
        <v>13</v>
      </c>
      <c r="C22" s="23">
        <v>6</v>
      </c>
      <c r="D22" s="23">
        <v>5</v>
      </c>
      <c r="E22" s="23">
        <v>0</v>
      </c>
      <c r="F22" s="23">
        <v>1</v>
      </c>
      <c r="G22" s="23">
        <v>0</v>
      </c>
      <c r="H22" s="23">
        <v>6</v>
      </c>
      <c r="I22" s="23">
        <v>2</v>
      </c>
      <c r="J22" s="23">
        <v>2</v>
      </c>
      <c r="K22" s="23">
        <v>2</v>
      </c>
      <c r="L22" s="23">
        <v>0</v>
      </c>
      <c r="M22" s="14">
        <f t="shared" si="1"/>
        <v>0</v>
      </c>
      <c r="N22" s="14">
        <f t="shared" si="0"/>
        <v>-0.6</v>
      </c>
      <c r="O22" s="14" t="str">
        <f t="shared" si="0"/>
        <v>-</v>
      </c>
      <c r="P22" s="14">
        <f t="shared" si="0"/>
        <v>1</v>
      </c>
      <c r="Q22" s="14" t="str">
        <f t="shared" si="0"/>
        <v>-</v>
      </c>
    </row>
    <row r="23" spans="2:17" ht="20.100000000000001" customHeight="1" thickBot="1" x14ac:dyDescent="0.25">
      <c r="B23" s="6" t="s">
        <v>14</v>
      </c>
      <c r="C23" s="23">
        <v>19</v>
      </c>
      <c r="D23" s="23">
        <v>10</v>
      </c>
      <c r="E23" s="23">
        <v>6</v>
      </c>
      <c r="F23" s="23">
        <v>3</v>
      </c>
      <c r="G23" s="23">
        <v>0</v>
      </c>
      <c r="H23" s="23">
        <v>26</v>
      </c>
      <c r="I23" s="23">
        <v>12</v>
      </c>
      <c r="J23" s="23">
        <v>8</v>
      </c>
      <c r="K23" s="23">
        <v>5</v>
      </c>
      <c r="L23" s="23">
        <v>1</v>
      </c>
      <c r="M23" s="14">
        <f t="shared" si="1"/>
        <v>0.36842105263157893</v>
      </c>
      <c r="N23" s="14">
        <f t="shared" si="0"/>
        <v>0.2</v>
      </c>
      <c r="O23" s="14">
        <f t="shared" si="0"/>
        <v>0.33333333333333331</v>
      </c>
      <c r="P23" s="14">
        <f t="shared" si="0"/>
        <v>0.66666666666666663</v>
      </c>
      <c r="Q23" s="14" t="str">
        <f t="shared" si="0"/>
        <v>-</v>
      </c>
    </row>
    <row r="24" spans="2:17" ht="20.100000000000001" customHeight="1" thickBot="1" x14ac:dyDescent="0.25">
      <c r="B24" s="6" t="s">
        <v>15</v>
      </c>
      <c r="C24" s="23">
        <v>3</v>
      </c>
      <c r="D24" s="23">
        <v>3</v>
      </c>
      <c r="E24" s="23">
        <v>0</v>
      </c>
      <c r="F24" s="23">
        <v>0</v>
      </c>
      <c r="G24" s="23">
        <v>0</v>
      </c>
      <c r="H24" s="23">
        <v>3</v>
      </c>
      <c r="I24" s="23">
        <v>0</v>
      </c>
      <c r="J24" s="23">
        <v>3</v>
      </c>
      <c r="K24" s="23">
        <v>0</v>
      </c>
      <c r="L24" s="23">
        <v>0</v>
      </c>
      <c r="M24" s="14">
        <f t="shared" si="1"/>
        <v>0</v>
      </c>
      <c r="N24" s="14" t="str">
        <f t="shared" si="0"/>
        <v>-</v>
      </c>
      <c r="O24" s="14" t="str">
        <f t="shared" si="0"/>
        <v>-</v>
      </c>
      <c r="P24" s="14" t="str">
        <f t="shared" si="0"/>
        <v>-</v>
      </c>
      <c r="Q24" s="14" t="str">
        <f t="shared" si="0"/>
        <v>-</v>
      </c>
    </row>
    <row r="25" spans="2:17" ht="20.100000000000001" customHeight="1" thickBot="1" x14ac:dyDescent="0.25">
      <c r="B25" s="6" t="s">
        <v>16</v>
      </c>
      <c r="C25" s="23">
        <v>1</v>
      </c>
      <c r="D25" s="23">
        <v>1</v>
      </c>
      <c r="E25" s="23">
        <v>0</v>
      </c>
      <c r="F25" s="23">
        <v>0</v>
      </c>
      <c r="G25" s="23">
        <v>0</v>
      </c>
      <c r="H25" s="23">
        <v>3</v>
      </c>
      <c r="I25" s="23">
        <v>1</v>
      </c>
      <c r="J25" s="23">
        <v>0</v>
      </c>
      <c r="K25" s="23">
        <v>0</v>
      </c>
      <c r="L25" s="23">
        <v>2</v>
      </c>
      <c r="M25" s="14">
        <f t="shared" si="1"/>
        <v>2</v>
      </c>
      <c r="N25" s="14">
        <f t="shared" si="0"/>
        <v>0</v>
      </c>
      <c r="O25" s="14" t="str">
        <f t="shared" si="0"/>
        <v>-</v>
      </c>
      <c r="P25" s="14" t="str">
        <f t="shared" si="0"/>
        <v>-</v>
      </c>
      <c r="Q25" s="14" t="str">
        <f t="shared" si="0"/>
        <v>-</v>
      </c>
    </row>
    <row r="26" spans="2:17" ht="20.100000000000001" customHeight="1" thickBot="1" x14ac:dyDescent="0.25">
      <c r="B26" s="7" t="s">
        <v>17</v>
      </c>
      <c r="C26" s="23">
        <v>10</v>
      </c>
      <c r="D26" s="23">
        <v>6</v>
      </c>
      <c r="E26" s="23">
        <v>3</v>
      </c>
      <c r="F26" s="23">
        <v>0</v>
      </c>
      <c r="G26" s="23">
        <v>1</v>
      </c>
      <c r="H26" s="23">
        <v>9</v>
      </c>
      <c r="I26" s="23">
        <v>2</v>
      </c>
      <c r="J26" s="23">
        <v>3</v>
      </c>
      <c r="K26" s="23">
        <v>2</v>
      </c>
      <c r="L26" s="23">
        <v>2</v>
      </c>
      <c r="M26" s="14">
        <f t="shared" si="1"/>
        <v>-0.1</v>
      </c>
      <c r="N26" s="14">
        <f t="shared" si="0"/>
        <v>-0.66666666666666663</v>
      </c>
      <c r="O26" s="14">
        <f t="shared" si="0"/>
        <v>0</v>
      </c>
      <c r="P26" s="14" t="str">
        <f t="shared" si="0"/>
        <v>-</v>
      </c>
      <c r="Q26" s="14">
        <f t="shared" si="0"/>
        <v>1</v>
      </c>
    </row>
    <row r="27" spans="2:17" ht="20.100000000000001" customHeight="1" thickBot="1" x14ac:dyDescent="0.25">
      <c r="B27" s="8" t="s">
        <v>18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14" t="str">
        <f t="shared" si="1"/>
        <v>-</v>
      </c>
      <c r="N27" s="14" t="str">
        <f t="shared" si="0"/>
        <v>-</v>
      </c>
      <c r="O27" s="14" t="str">
        <f t="shared" si="0"/>
        <v>-</v>
      </c>
      <c r="P27" s="14" t="str">
        <f t="shared" si="0"/>
        <v>-</v>
      </c>
      <c r="Q27" s="14" t="str">
        <f t="shared" si="0"/>
        <v>-</v>
      </c>
    </row>
    <row r="28" spans="2:17" ht="20.100000000000001" customHeight="1" thickBot="1" x14ac:dyDescent="0.25">
      <c r="B28" s="9" t="s">
        <v>19</v>
      </c>
      <c r="C28" s="12">
        <f>SUM(C11:C27)</f>
        <v>120</v>
      </c>
      <c r="D28" s="12">
        <f t="shared" ref="D28:L28" si="2">SUM(D11:D27)</f>
        <v>77</v>
      </c>
      <c r="E28" s="12">
        <f t="shared" si="2"/>
        <v>25</v>
      </c>
      <c r="F28" s="12">
        <f t="shared" si="2"/>
        <v>12</v>
      </c>
      <c r="G28" s="12">
        <f t="shared" si="2"/>
        <v>6</v>
      </c>
      <c r="H28" s="12">
        <f t="shared" si="2"/>
        <v>154</v>
      </c>
      <c r="I28" s="12">
        <f t="shared" si="2"/>
        <v>75</v>
      </c>
      <c r="J28" s="12">
        <f t="shared" si="2"/>
        <v>44</v>
      </c>
      <c r="K28" s="12">
        <f t="shared" si="2"/>
        <v>22</v>
      </c>
      <c r="L28" s="12">
        <f t="shared" si="2"/>
        <v>13</v>
      </c>
      <c r="M28" s="15">
        <f t="shared" si="1"/>
        <v>0.28333333333333333</v>
      </c>
      <c r="N28" s="15">
        <f t="shared" si="0"/>
        <v>-2.5974025974025976E-2</v>
      </c>
      <c r="O28" s="15">
        <f t="shared" si="0"/>
        <v>0.76</v>
      </c>
      <c r="P28" s="15">
        <f t="shared" si="0"/>
        <v>0.83333333333333337</v>
      </c>
      <c r="Q28" s="15">
        <f t="shared" si="0"/>
        <v>1.1666666666666667</v>
      </c>
    </row>
    <row r="29" spans="2:17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8:Z54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125" bestFit="1" customWidth="1"/>
    <col min="4" max="4" width="10.75" bestFit="1" customWidth="1"/>
    <col min="5" max="5" width="12.625" bestFit="1" customWidth="1"/>
    <col min="6" max="6" width="9.625" bestFit="1" customWidth="1"/>
    <col min="7" max="8" width="10.75" customWidth="1"/>
    <col min="9" max="9" width="12.375" customWidth="1"/>
    <col min="10" max="10" width="10.75" customWidth="1"/>
    <col min="11" max="11" width="9.125" bestFit="1" customWidth="1"/>
    <col min="12" max="12" width="10.75" bestFit="1" customWidth="1"/>
    <col min="13" max="13" width="12.625" bestFit="1" customWidth="1"/>
    <col min="14" max="14" width="9.625" bestFit="1" customWidth="1"/>
    <col min="15" max="15" width="8.625" customWidth="1"/>
    <col min="16" max="16" width="10.75" bestFit="1" customWidth="1"/>
    <col min="17" max="17" width="12.625" bestFit="1" customWidth="1"/>
    <col min="18" max="18" width="8" bestFit="1" customWidth="1"/>
    <col min="19" max="19" width="8.625" customWidth="1"/>
    <col min="20" max="20" width="10.75" bestFit="1" customWidth="1"/>
    <col min="21" max="21" width="12.625" bestFit="1" customWidth="1"/>
    <col min="22" max="22" width="8" bestFit="1" customWidth="1"/>
    <col min="23" max="23" width="8.625" customWidth="1"/>
    <col min="24" max="24" width="10.75" bestFit="1" customWidth="1"/>
    <col min="25" max="25" width="12.625" bestFit="1" customWidth="1"/>
    <col min="26" max="26" width="8" bestFit="1" customWidth="1"/>
  </cols>
  <sheetData>
    <row r="8" spans="2:26" ht="14.25" customHeight="1" x14ac:dyDescent="0.2"/>
    <row r="9" spans="2:26" ht="44.25" customHeight="1" thickBot="1" x14ac:dyDescent="0.25">
      <c r="B9" s="55"/>
      <c r="C9" s="51" t="s">
        <v>119</v>
      </c>
      <c r="D9" s="51"/>
      <c r="E9" s="51"/>
      <c r="F9" s="51"/>
      <c r="G9" s="51"/>
      <c r="H9" s="51"/>
      <c r="I9" s="51"/>
      <c r="J9" s="32"/>
      <c r="K9" s="50" t="s">
        <v>120</v>
      </c>
      <c r="L9" s="51"/>
      <c r="M9" s="51"/>
      <c r="N9" s="51"/>
      <c r="O9" s="51"/>
      <c r="P9" s="51"/>
      <c r="Q9" s="51"/>
      <c r="R9" s="32"/>
      <c r="S9" s="33" t="s">
        <v>119</v>
      </c>
      <c r="T9" s="33"/>
      <c r="U9" s="33"/>
      <c r="V9" s="33"/>
      <c r="W9" s="33" t="s">
        <v>120</v>
      </c>
      <c r="X9" s="33"/>
      <c r="Y9" s="33"/>
      <c r="Z9" s="33"/>
    </row>
    <row r="10" spans="2:26" ht="44.25" customHeight="1" thickBot="1" x14ac:dyDescent="0.25">
      <c r="B10" s="55"/>
      <c r="C10" s="54" t="s">
        <v>96</v>
      </c>
      <c r="D10" s="53"/>
      <c r="E10" s="53"/>
      <c r="F10" s="53"/>
      <c r="G10" s="53" t="s">
        <v>97</v>
      </c>
      <c r="H10" s="53"/>
      <c r="I10" s="53"/>
      <c r="J10" s="53"/>
      <c r="K10" s="53" t="s">
        <v>96</v>
      </c>
      <c r="L10" s="53"/>
      <c r="M10" s="53"/>
      <c r="N10" s="53"/>
      <c r="O10" s="53" t="s">
        <v>97</v>
      </c>
      <c r="P10" s="53"/>
      <c r="Q10" s="53"/>
      <c r="R10" s="53"/>
      <c r="S10" s="53" t="s">
        <v>98</v>
      </c>
      <c r="T10" s="53"/>
      <c r="U10" s="53"/>
      <c r="V10" s="53"/>
      <c r="W10" s="53"/>
      <c r="X10" s="53"/>
      <c r="Y10" s="53"/>
      <c r="Z10" s="53"/>
    </row>
    <row r="11" spans="2:26" ht="44.25" customHeight="1" thickBot="1" x14ac:dyDescent="0.25">
      <c r="B11" s="55"/>
      <c r="C11" s="10" t="s">
        <v>33</v>
      </c>
      <c r="D11" s="10" t="s">
        <v>93</v>
      </c>
      <c r="E11" s="10" t="s">
        <v>94</v>
      </c>
      <c r="F11" s="10" t="s">
        <v>95</v>
      </c>
      <c r="G11" s="10" t="s">
        <v>33</v>
      </c>
      <c r="H11" s="10" t="s">
        <v>93</v>
      </c>
      <c r="I11" s="10" t="s">
        <v>94</v>
      </c>
      <c r="J11" s="10" t="s">
        <v>95</v>
      </c>
      <c r="K11" s="10" t="s">
        <v>33</v>
      </c>
      <c r="L11" s="10" t="s">
        <v>93</v>
      </c>
      <c r="M11" s="10" t="s">
        <v>94</v>
      </c>
      <c r="N11" s="10" t="s">
        <v>95</v>
      </c>
      <c r="O11" s="10" t="s">
        <v>33</v>
      </c>
      <c r="P11" s="10" t="s">
        <v>93</v>
      </c>
      <c r="Q11" s="10" t="s">
        <v>94</v>
      </c>
      <c r="R11" s="10" t="s">
        <v>95</v>
      </c>
      <c r="S11" s="10" t="s">
        <v>33</v>
      </c>
      <c r="T11" s="10" t="s">
        <v>93</v>
      </c>
      <c r="U11" s="10" t="s">
        <v>94</v>
      </c>
      <c r="V11" s="10" t="s">
        <v>95</v>
      </c>
      <c r="W11" s="10" t="s">
        <v>33</v>
      </c>
      <c r="X11" s="10" t="s">
        <v>93</v>
      </c>
      <c r="Y11" s="10" t="s">
        <v>94</v>
      </c>
      <c r="Z11" s="10" t="s">
        <v>95</v>
      </c>
    </row>
    <row r="12" spans="2:26" ht="20.100000000000001" customHeight="1" thickBot="1" x14ac:dyDescent="0.25">
      <c r="B12" s="5" t="s">
        <v>2</v>
      </c>
      <c r="C12" s="23">
        <v>26</v>
      </c>
      <c r="D12" s="23">
        <v>12</v>
      </c>
      <c r="E12" s="23">
        <v>12</v>
      </c>
      <c r="F12" s="23">
        <v>2</v>
      </c>
      <c r="G12" s="23">
        <v>1</v>
      </c>
      <c r="H12" s="23">
        <v>1</v>
      </c>
      <c r="I12" s="23">
        <v>0</v>
      </c>
      <c r="J12" s="23">
        <v>0</v>
      </c>
      <c r="K12" s="23">
        <v>28</v>
      </c>
      <c r="L12" s="23">
        <v>20</v>
      </c>
      <c r="M12" s="23">
        <v>4</v>
      </c>
      <c r="N12" s="23">
        <v>4</v>
      </c>
      <c r="O12" s="23">
        <v>11</v>
      </c>
      <c r="P12" s="23">
        <v>11</v>
      </c>
      <c r="Q12" s="23">
        <v>0</v>
      </c>
      <c r="R12" s="23">
        <v>0</v>
      </c>
      <c r="S12" s="23">
        <f>SUM(T12:V12)</f>
        <v>27</v>
      </c>
      <c r="T12" s="23">
        <f>SUM(D12,H12)</f>
        <v>13</v>
      </c>
      <c r="U12" s="23">
        <f t="shared" ref="U12:V12" si="0">SUM(E12,I12)</f>
        <v>12</v>
      </c>
      <c r="V12" s="23">
        <f t="shared" si="0"/>
        <v>2</v>
      </c>
      <c r="W12" s="23">
        <f>SUM(X12:Z12)</f>
        <v>39</v>
      </c>
      <c r="X12" s="23">
        <f>SUM(L12,P12)</f>
        <v>31</v>
      </c>
      <c r="Y12" s="23">
        <f t="shared" ref="Y12:Z12" si="1">SUM(M12,Q12)</f>
        <v>4</v>
      </c>
      <c r="Z12" s="23">
        <f t="shared" si="1"/>
        <v>4</v>
      </c>
    </row>
    <row r="13" spans="2:26" ht="20.100000000000001" customHeight="1" thickBot="1" x14ac:dyDescent="0.25">
      <c r="B13" s="6" t="s">
        <v>3</v>
      </c>
      <c r="C13" s="23">
        <v>4</v>
      </c>
      <c r="D13" s="23">
        <v>2</v>
      </c>
      <c r="E13" s="23">
        <v>2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1</v>
      </c>
      <c r="L13" s="23">
        <v>1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f t="shared" ref="S13:S28" si="2">SUM(T13:V13)</f>
        <v>4</v>
      </c>
      <c r="T13" s="23">
        <f t="shared" ref="T13:T28" si="3">SUM(D13,H13)</f>
        <v>2</v>
      </c>
      <c r="U13" s="23">
        <f t="shared" ref="U13:U28" si="4">SUM(E13,I13)</f>
        <v>2</v>
      </c>
      <c r="V13" s="23">
        <f t="shared" ref="V13:V28" si="5">SUM(F13,J13)</f>
        <v>0</v>
      </c>
      <c r="W13" s="23">
        <f t="shared" ref="W13:W28" si="6">SUM(X13:Z13)</f>
        <v>1</v>
      </c>
      <c r="X13" s="23">
        <f t="shared" ref="X13:X28" si="7">SUM(L13,P13)</f>
        <v>1</v>
      </c>
      <c r="Y13" s="23">
        <f t="shared" ref="Y13:Y28" si="8">SUM(M13,Q13)</f>
        <v>0</v>
      </c>
      <c r="Z13" s="23">
        <f t="shared" ref="Z13:Z28" si="9">SUM(N13,R13)</f>
        <v>0</v>
      </c>
    </row>
    <row r="14" spans="2:26" ht="20.100000000000001" customHeight="1" thickBot="1" x14ac:dyDescent="0.25">
      <c r="B14" s="6" t="s">
        <v>4</v>
      </c>
      <c r="C14" s="23">
        <v>3</v>
      </c>
      <c r="D14" s="23">
        <v>3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9</v>
      </c>
      <c r="L14" s="23">
        <v>4</v>
      </c>
      <c r="M14" s="23">
        <v>3</v>
      </c>
      <c r="N14" s="23">
        <v>2</v>
      </c>
      <c r="O14" s="23">
        <v>0</v>
      </c>
      <c r="P14" s="23">
        <v>0</v>
      </c>
      <c r="Q14" s="23">
        <v>0</v>
      </c>
      <c r="R14" s="23">
        <v>0</v>
      </c>
      <c r="S14" s="23">
        <f t="shared" si="2"/>
        <v>3</v>
      </c>
      <c r="T14" s="23">
        <f t="shared" si="3"/>
        <v>3</v>
      </c>
      <c r="U14" s="23">
        <f t="shared" si="4"/>
        <v>0</v>
      </c>
      <c r="V14" s="23">
        <f t="shared" si="5"/>
        <v>0</v>
      </c>
      <c r="W14" s="23">
        <f t="shared" si="6"/>
        <v>9</v>
      </c>
      <c r="X14" s="23">
        <f t="shared" si="7"/>
        <v>4</v>
      </c>
      <c r="Y14" s="23">
        <f t="shared" si="8"/>
        <v>3</v>
      </c>
      <c r="Z14" s="23">
        <f t="shared" si="9"/>
        <v>2</v>
      </c>
    </row>
    <row r="15" spans="2:26" ht="20.100000000000001" customHeight="1" thickBot="1" x14ac:dyDescent="0.25">
      <c r="B15" s="6" t="s">
        <v>5</v>
      </c>
      <c r="C15" s="23">
        <v>0</v>
      </c>
      <c r="D15" s="23">
        <v>0</v>
      </c>
      <c r="E15" s="23">
        <v>0</v>
      </c>
      <c r="F15" s="23">
        <v>0</v>
      </c>
      <c r="G15" s="23">
        <v>1</v>
      </c>
      <c r="H15" s="23">
        <v>1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f t="shared" si="2"/>
        <v>1</v>
      </c>
      <c r="T15" s="23">
        <f t="shared" si="3"/>
        <v>1</v>
      </c>
      <c r="U15" s="23">
        <f t="shared" si="4"/>
        <v>0</v>
      </c>
      <c r="V15" s="23">
        <f t="shared" si="5"/>
        <v>0</v>
      </c>
      <c r="W15" s="23">
        <f t="shared" si="6"/>
        <v>0</v>
      </c>
      <c r="X15" s="23">
        <f t="shared" si="7"/>
        <v>0</v>
      </c>
      <c r="Y15" s="23">
        <f t="shared" si="8"/>
        <v>0</v>
      </c>
      <c r="Z15" s="23">
        <f t="shared" si="9"/>
        <v>0</v>
      </c>
    </row>
    <row r="16" spans="2:26" ht="20.100000000000001" customHeight="1" thickBot="1" x14ac:dyDescent="0.25">
      <c r="B16" s="6" t="s">
        <v>6</v>
      </c>
      <c r="C16" s="23">
        <v>4</v>
      </c>
      <c r="D16" s="23">
        <v>1</v>
      </c>
      <c r="E16" s="23">
        <v>0</v>
      </c>
      <c r="F16" s="23">
        <v>3</v>
      </c>
      <c r="G16" s="23">
        <v>0</v>
      </c>
      <c r="H16" s="23">
        <v>0</v>
      </c>
      <c r="I16" s="23">
        <v>0</v>
      </c>
      <c r="J16" s="23">
        <v>0</v>
      </c>
      <c r="K16" s="23">
        <v>1</v>
      </c>
      <c r="L16" s="23">
        <v>1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f t="shared" si="2"/>
        <v>4</v>
      </c>
      <c r="T16" s="23">
        <f t="shared" si="3"/>
        <v>1</v>
      </c>
      <c r="U16" s="23">
        <f t="shared" si="4"/>
        <v>0</v>
      </c>
      <c r="V16" s="23">
        <f t="shared" si="5"/>
        <v>3</v>
      </c>
      <c r="W16" s="23">
        <f t="shared" si="6"/>
        <v>1</v>
      </c>
      <c r="X16" s="23">
        <f t="shared" si="7"/>
        <v>1</v>
      </c>
      <c r="Y16" s="23">
        <f t="shared" si="8"/>
        <v>0</v>
      </c>
      <c r="Z16" s="23">
        <f t="shared" si="9"/>
        <v>0</v>
      </c>
    </row>
    <row r="17" spans="2:26" ht="20.100000000000001" customHeight="1" thickBot="1" x14ac:dyDescent="0.25">
      <c r="B17" s="6" t="s">
        <v>7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f t="shared" si="2"/>
        <v>0</v>
      </c>
      <c r="T17" s="23">
        <f t="shared" si="3"/>
        <v>0</v>
      </c>
      <c r="U17" s="23">
        <f t="shared" si="4"/>
        <v>0</v>
      </c>
      <c r="V17" s="23">
        <f t="shared" si="5"/>
        <v>0</v>
      </c>
      <c r="W17" s="23">
        <f t="shared" si="6"/>
        <v>0</v>
      </c>
      <c r="X17" s="23">
        <f t="shared" si="7"/>
        <v>0</v>
      </c>
      <c r="Y17" s="23">
        <f t="shared" si="8"/>
        <v>0</v>
      </c>
      <c r="Z17" s="23">
        <f t="shared" si="9"/>
        <v>0</v>
      </c>
    </row>
    <row r="18" spans="2:26" ht="20.100000000000001" customHeight="1" thickBot="1" x14ac:dyDescent="0.25">
      <c r="B18" s="6" t="s">
        <v>8</v>
      </c>
      <c r="C18" s="23">
        <v>1</v>
      </c>
      <c r="D18" s="23">
        <v>1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6</v>
      </c>
      <c r="L18" s="23">
        <v>3</v>
      </c>
      <c r="M18" s="23">
        <v>2</v>
      </c>
      <c r="N18" s="23">
        <v>1</v>
      </c>
      <c r="O18" s="23">
        <v>0</v>
      </c>
      <c r="P18" s="23">
        <v>0</v>
      </c>
      <c r="Q18" s="23">
        <v>0</v>
      </c>
      <c r="R18" s="23">
        <v>0</v>
      </c>
      <c r="S18" s="23">
        <f t="shared" si="2"/>
        <v>1</v>
      </c>
      <c r="T18" s="23">
        <f t="shared" si="3"/>
        <v>1</v>
      </c>
      <c r="U18" s="23">
        <f t="shared" si="4"/>
        <v>0</v>
      </c>
      <c r="V18" s="23">
        <f t="shared" si="5"/>
        <v>0</v>
      </c>
      <c r="W18" s="23">
        <f t="shared" si="6"/>
        <v>6</v>
      </c>
      <c r="X18" s="23">
        <f t="shared" si="7"/>
        <v>3</v>
      </c>
      <c r="Y18" s="23">
        <f t="shared" si="8"/>
        <v>2</v>
      </c>
      <c r="Z18" s="23">
        <f t="shared" si="9"/>
        <v>1</v>
      </c>
    </row>
    <row r="19" spans="2:26" ht="20.100000000000001" customHeight="1" thickBot="1" x14ac:dyDescent="0.25">
      <c r="B19" s="6" t="s">
        <v>9</v>
      </c>
      <c r="C19" s="23">
        <v>2</v>
      </c>
      <c r="D19" s="23">
        <v>1</v>
      </c>
      <c r="E19" s="23">
        <v>0</v>
      </c>
      <c r="F19" s="23">
        <v>1</v>
      </c>
      <c r="G19" s="23">
        <v>0</v>
      </c>
      <c r="H19" s="23">
        <v>0</v>
      </c>
      <c r="I19" s="23">
        <v>0</v>
      </c>
      <c r="J19" s="23">
        <v>0</v>
      </c>
      <c r="K19" s="23">
        <v>4</v>
      </c>
      <c r="L19" s="23">
        <v>2</v>
      </c>
      <c r="M19" s="23">
        <v>1</v>
      </c>
      <c r="N19" s="23">
        <v>1</v>
      </c>
      <c r="O19" s="23">
        <v>1</v>
      </c>
      <c r="P19" s="23">
        <v>0</v>
      </c>
      <c r="Q19" s="23">
        <v>1</v>
      </c>
      <c r="R19" s="23">
        <v>0</v>
      </c>
      <c r="S19" s="23">
        <f t="shared" si="2"/>
        <v>2</v>
      </c>
      <c r="T19" s="23">
        <f t="shared" si="3"/>
        <v>1</v>
      </c>
      <c r="U19" s="23">
        <f t="shared" si="4"/>
        <v>0</v>
      </c>
      <c r="V19" s="23">
        <f t="shared" si="5"/>
        <v>1</v>
      </c>
      <c r="W19" s="23">
        <f t="shared" si="6"/>
        <v>5</v>
      </c>
      <c r="X19" s="23">
        <f t="shared" si="7"/>
        <v>2</v>
      </c>
      <c r="Y19" s="23">
        <f t="shared" si="8"/>
        <v>2</v>
      </c>
      <c r="Z19" s="23">
        <f t="shared" si="9"/>
        <v>1</v>
      </c>
    </row>
    <row r="20" spans="2:26" ht="20.100000000000001" customHeight="1" thickBot="1" x14ac:dyDescent="0.25">
      <c r="B20" s="6" t="s">
        <v>10</v>
      </c>
      <c r="C20" s="23">
        <v>17</v>
      </c>
      <c r="D20" s="23">
        <v>9</v>
      </c>
      <c r="E20" s="23">
        <v>2</v>
      </c>
      <c r="F20" s="23">
        <v>6</v>
      </c>
      <c r="G20" s="23">
        <v>8</v>
      </c>
      <c r="H20" s="23">
        <v>5</v>
      </c>
      <c r="I20" s="23">
        <v>3</v>
      </c>
      <c r="J20" s="23">
        <v>0</v>
      </c>
      <c r="K20" s="23">
        <v>22</v>
      </c>
      <c r="L20" s="23">
        <v>6</v>
      </c>
      <c r="M20" s="23">
        <v>8</v>
      </c>
      <c r="N20" s="23">
        <v>8</v>
      </c>
      <c r="O20" s="23">
        <v>6</v>
      </c>
      <c r="P20" s="23">
        <v>5</v>
      </c>
      <c r="Q20" s="23">
        <v>1</v>
      </c>
      <c r="R20" s="23">
        <v>0</v>
      </c>
      <c r="S20" s="23">
        <f t="shared" si="2"/>
        <v>25</v>
      </c>
      <c r="T20" s="23">
        <f t="shared" si="3"/>
        <v>14</v>
      </c>
      <c r="U20" s="23">
        <f t="shared" si="4"/>
        <v>5</v>
      </c>
      <c r="V20" s="23">
        <f t="shared" si="5"/>
        <v>6</v>
      </c>
      <c r="W20" s="23">
        <f t="shared" si="6"/>
        <v>28</v>
      </c>
      <c r="X20" s="23">
        <f t="shared" si="7"/>
        <v>11</v>
      </c>
      <c r="Y20" s="23">
        <f t="shared" si="8"/>
        <v>9</v>
      </c>
      <c r="Z20" s="23">
        <f t="shared" si="9"/>
        <v>8</v>
      </c>
    </row>
    <row r="21" spans="2:26" ht="20.100000000000001" customHeight="1" thickBot="1" x14ac:dyDescent="0.25">
      <c r="B21" s="6" t="s">
        <v>11</v>
      </c>
      <c r="C21" s="23">
        <v>9</v>
      </c>
      <c r="D21" s="23">
        <v>7</v>
      </c>
      <c r="E21" s="23">
        <v>1</v>
      </c>
      <c r="F21" s="23">
        <v>1</v>
      </c>
      <c r="G21" s="23">
        <v>2</v>
      </c>
      <c r="H21" s="23">
        <v>2</v>
      </c>
      <c r="I21" s="23">
        <v>0</v>
      </c>
      <c r="J21" s="23">
        <v>0</v>
      </c>
      <c r="K21" s="23">
        <v>14</v>
      </c>
      <c r="L21" s="23">
        <v>10</v>
      </c>
      <c r="M21" s="23">
        <v>0</v>
      </c>
      <c r="N21" s="23">
        <v>4</v>
      </c>
      <c r="O21" s="23">
        <v>3</v>
      </c>
      <c r="P21" s="23">
        <v>3</v>
      </c>
      <c r="Q21" s="23">
        <v>0</v>
      </c>
      <c r="R21" s="23">
        <v>0</v>
      </c>
      <c r="S21" s="23">
        <f t="shared" si="2"/>
        <v>11</v>
      </c>
      <c r="T21" s="23">
        <f t="shared" si="3"/>
        <v>9</v>
      </c>
      <c r="U21" s="23">
        <f t="shared" si="4"/>
        <v>1</v>
      </c>
      <c r="V21" s="23">
        <f t="shared" si="5"/>
        <v>1</v>
      </c>
      <c r="W21" s="23">
        <f t="shared" si="6"/>
        <v>17</v>
      </c>
      <c r="X21" s="23">
        <f t="shared" si="7"/>
        <v>13</v>
      </c>
      <c r="Y21" s="23">
        <f t="shared" si="8"/>
        <v>0</v>
      </c>
      <c r="Z21" s="23">
        <f t="shared" si="9"/>
        <v>4</v>
      </c>
    </row>
    <row r="22" spans="2:26" ht="20.100000000000001" customHeight="1" thickBot="1" x14ac:dyDescent="0.25">
      <c r="B22" s="6" t="s">
        <v>12</v>
      </c>
      <c r="C22" s="23">
        <v>2</v>
      </c>
      <c r="D22" s="23">
        <v>2</v>
      </c>
      <c r="E22" s="23">
        <v>0</v>
      </c>
      <c r="F22" s="23">
        <v>0</v>
      </c>
      <c r="G22" s="23">
        <v>1</v>
      </c>
      <c r="H22" s="23">
        <v>1</v>
      </c>
      <c r="I22" s="23">
        <v>0</v>
      </c>
      <c r="J22" s="23">
        <v>0</v>
      </c>
      <c r="K22" s="23">
        <v>1</v>
      </c>
      <c r="L22" s="23">
        <v>0</v>
      </c>
      <c r="M22" s="23">
        <v>1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f t="shared" si="2"/>
        <v>3</v>
      </c>
      <c r="T22" s="23">
        <f t="shared" si="3"/>
        <v>3</v>
      </c>
      <c r="U22" s="23">
        <f t="shared" si="4"/>
        <v>0</v>
      </c>
      <c r="V22" s="23">
        <f t="shared" si="5"/>
        <v>0</v>
      </c>
      <c r="W22" s="23">
        <f t="shared" si="6"/>
        <v>1</v>
      </c>
      <c r="X22" s="23">
        <f t="shared" si="7"/>
        <v>0</v>
      </c>
      <c r="Y22" s="23">
        <f t="shared" si="8"/>
        <v>1</v>
      </c>
      <c r="Z22" s="23">
        <f t="shared" si="9"/>
        <v>0</v>
      </c>
    </row>
    <row r="23" spans="2:26" ht="20.100000000000001" customHeight="1" thickBot="1" x14ac:dyDescent="0.25">
      <c r="B23" s="6" t="s">
        <v>13</v>
      </c>
      <c r="C23" s="23">
        <v>5</v>
      </c>
      <c r="D23" s="23">
        <v>4</v>
      </c>
      <c r="E23" s="23">
        <v>1</v>
      </c>
      <c r="F23" s="23">
        <v>0</v>
      </c>
      <c r="G23" s="23">
        <v>1</v>
      </c>
      <c r="H23" s="23">
        <v>1</v>
      </c>
      <c r="I23" s="23">
        <v>0</v>
      </c>
      <c r="J23" s="23">
        <v>0</v>
      </c>
      <c r="K23" s="23">
        <v>4</v>
      </c>
      <c r="L23" s="23">
        <v>4</v>
      </c>
      <c r="M23" s="23">
        <v>0</v>
      </c>
      <c r="N23" s="23">
        <v>0</v>
      </c>
      <c r="O23" s="23">
        <v>2</v>
      </c>
      <c r="P23" s="23">
        <v>2</v>
      </c>
      <c r="Q23" s="23">
        <v>0</v>
      </c>
      <c r="R23" s="23">
        <v>0</v>
      </c>
      <c r="S23" s="23">
        <f t="shared" si="2"/>
        <v>6</v>
      </c>
      <c r="T23" s="23">
        <f t="shared" si="3"/>
        <v>5</v>
      </c>
      <c r="U23" s="23">
        <f t="shared" si="4"/>
        <v>1</v>
      </c>
      <c r="V23" s="23">
        <f t="shared" si="5"/>
        <v>0</v>
      </c>
      <c r="W23" s="23">
        <f t="shared" si="6"/>
        <v>6</v>
      </c>
      <c r="X23" s="23">
        <f t="shared" si="7"/>
        <v>6</v>
      </c>
      <c r="Y23" s="23">
        <f t="shared" si="8"/>
        <v>0</v>
      </c>
      <c r="Z23" s="23">
        <f t="shared" si="9"/>
        <v>0</v>
      </c>
    </row>
    <row r="24" spans="2:26" ht="20.100000000000001" customHeight="1" thickBot="1" x14ac:dyDescent="0.25">
      <c r="B24" s="6" t="s">
        <v>14</v>
      </c>
      <c r="C24" s="23">
        <v>16</v>
      </c>
      <c r="D24" s="23">
        <v>10</v>
      </c>
      <c r="E24" s="23">
        <v>4</v>
      </c>
      <c r="F24" s="23">
        <v>2</v>
      </c>
      <c r="G24" s="23">
        <v>3</v>
      </c>
      <c r="H24" s="23">
        <v>3</v>
      </c>
      <c r="I24" s="23">
        <v>0</v>
      </c>
      <c r="J24" s="23">
        <v>0</v>
      </c>
      <c r="K24" s="23">
        <v>20</v>
      </c>
      <c r="L24" s="23">
        <v>13</v>
      </c>
      <c r="M24" s="23">
        <v>3</v>
      </c>
      <c r="N24" s="23">
        <v>4</v>
      </c>
      <c r="O24" s="23">
        <v>6</v>
      </c>
      <c r="P24" s="23">
        <v>3</v>
      </c>
      <c r="Q24" s="23">
        <v>1</v>
      </c>
      <c r="R24" s="23">
        <v>2</v>
      </c>
      <c r="S24" s="23">
        <f t="shared" si="2"/>
        <v>19</v>
      </c>
      <c r="T24" s="23">
        <f t="shared" si="3"/>
        <v>13</v>
      </c>
      <c r="U24" s="23">
        <f t="shared" si="4"/>
        <v>4</v>
      </c>
      <c r="V24" s="23">
        <f t="shared" si="5"/>
        <v>2</v>
      </c>
      <c r="W24" s="23">
        <f t="shared" si="6"/>
        <v>26</v>
      </c>
      <c r="X24" s="23">
        <f t="shared" si="7"/>
        <v>16</v>
      </c>
      <c r="Y24" s="23">
        <f t="shared" si="8"/>
        <v>4</v>
      </c>
      <c r="Z24" s="23">
        <f t="shared" si="9"/>
        <v>6</v>
      </c>
    </row>
    <row r="25" spans="2:26" ht="20.100000000000001" customHeight="1" thickBot="1" x14ac:dyDescent="0.25">
      <c r="B25" s="6" t="s">
        <v>15</v>
      </c>
      <c r="C25" s="23">
        <v>3</v>
      </c>
      <c r="D25" s="23">
        <v>3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3</v>
      </c>
      <c r="L25" s="23">
        <v>3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f t="shared" si="2"/>
        <v>3</v>
      </c>
      <c r="T25" s="23">
        <f t="shared" si="3"/>
        <v>3</v>
      </c>
      <c r="U25" s="23">
        <f t="shared" si="4"/>
        <v>0</v>
      </c>
      <c r="V25" s="23">
        <f t="shared" si="5"/>
        <v>0</v>
      </c>
      <c r="W25" s="23">
        <f t="shared" si="6"/>
        <v>3</v>
      </c>
      <c r="X25" s="23">
        <f t="shared" si="7"/>
        <v>3</v>
      </c>
      <c r="Y25" s="23">
        <f t="shared" si="8"/>
        <v>0</v>
      </c>
      <c r="Z25" s="23">
        <f t="shared" si="9"/>
        <v>0</v>
      </c>
    </row>
    <row r="26" spans="2:26" ht="20.100000000000001" customHeight="1" thickBot="1" x14ac:dyDescent="0.25">
      <c r="B26" s="6" t="s">
        <v>16</v>
      </c>
      <c r="C26" s="23">
        <v>1</v>
      </c>
      <c r="D26" s="23">
        <v>1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1</v>
      </c>
      <c r="L26" s="23">
        <v>1</v>
      </c>
      <c r="M26" s="23">
        <v>0</v>
      </c>
      <c r="N26" s="23">
        <v>0</v>
      </c>
      <c r="O26" s="23">
        <v>2</v>
      </c>
      <c r="P26" s="23">
        <v>2</v>
      </c>
      <c r="Q26" s="23">
        <v>0</v>
      </c>
      <c r="R26" s="23">
        <v>0</v>
      </c>
      <c r="S26" s="23">
        <f t="shared" si="2"/>
        <v>1</v>
      </c>
      <c r="T26" s="23">
        <f t="shared" si="3"/>
        <v>1</v>
      </c>
      <c r="U26" s="23">
        <f t="shared" si="4"/>
        <v>0</v>
      </c>
      <c r="V26" s="23">
        <f t="shared" si="5"/>
        <v>0</v>
      </c>
      <c r="W26" s="23">
        <f t="shared" si="6"/>
        <v>3</v>
      </c>
      <c r="X26" s="23">
        <f t="shared" si="7"/>
        <v>3</v>
      </c>
      <c r="Y26" s="23">
        <f t="shared" si="8"/>
        <v>0</v>
      </c>
      <c r="Z26" s="23">
        <f t="shared" si="9"/>
        <v>0</v>
      </c>
    </row>
    <row r="27" spans="2:26" ht="20.100000000000001" customHeight="1" thickBot="1" x14ac:dyDescent="0.25">
      <c r="B27" s="7" t="s">
        <v>17</v>
      </c>
      <c r="C27" s="23">
        <v>9</v>
      </c>
      <c r="D27" s="23">
        <v>9</v>
      </c>
      <c r="E27" s="23">
        <v>0</v>
      </c>
      <c r="F27" s="23">
        <v>0</v>
      </c>
      <c r="G27" s="23">
        <v>1</v>
      </c>
      <c r="H27" s="23">
        <v>1</v>
      </c>
      <c r="I27" s="23">
        <v>0</v>
      </c>
      <c r="J27" s="23">
        <v>0</v>
      </c>
      <c r="K27" s="23">
        <v>5</v>
      </c>
      <c r="L27" s="23">
        <v>4</v>
      </c>
      <c r="M27" s="23">
        <v>0</v>
      </c>
      <c r="N27" s="23">
        <v>1</v>
      </c>
      <c r="O27" s="23">
        <v>4</v>
      </c>
      <c r="P27" s="23">
        <v>4</v>
      </c>
      <c r="Q27" s="23">
        <v>0</v>
      </c>
      <c r="R27" s="23">
        <v>0</v>
      </c>
      <c r="S27" s="23">
        <f t="shared" si="2"/>
        <v>10</v>
      </c>
      <c r="T27" s="23">
        <f t="shared" si="3"/>
        <v>10</v>
      </c>
      <c r="U27" s="23">
        <f t="shared" si="4"/>
        <v>0</v>
      </c>
      <c r="V27" s="23">
        <f t="shared" si="5"/>
        <v>0</v>
      </c>
      <c r="W27" s="23">
        <f t="shared" si="6"/>
        <v>9</v>
      </c>
      <c r="X27" s="23">
        <f t="shared" si="7"/>
        <v>8</v>
      </c>
      <c r="Y27" s="23">
        <f t="shared" si="8"/>
        <v>0</v>
      </c>
      <c r="Z27" s="23">
        <f t="shared" si="9"/>
        <v>1</v>
      </c>
    </row>
    <row r="28" spans="2:26" ht="20.100000000000001" customHeight="1" thickBot="1" x14ac:dyDescent="0.25">
      <c r="B28" s="8" t="s">
        <v>18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f t="shared" si="2"/>
        <v>0</v>
      </c>
      <c r="T28" s="23">
        <f t="shared" si="3"/>
        <v>0</v>
      </c>
      <c r="U28" s="23">
        <f t="shared" si="4"/>
        <v>0</v>
      </c>
      <c r="V28" s="23">
        <f t="shared" si="5"/>
        <v>0</v>
      </c>
      <c r="W28" s="23">
        <f t="shared" si="6"/>
        <v>0</v>
      </c>
      <c r="X28" s="23">
        <f t="shared" si="7"/>
        <v>0</v>
      </c>
      <c r="Y28" s="23">
        <f t="shared" si="8"/>
        <v>0</v>
      </c>
      <c r="Z28" s="23">
        <f t="shared" si="9"/>
        <v>0</v>
      </c>
    </row>
    <row r="29" spans="2:26" ht="20.100000000000001" customHeight="1" thickBot="1" x14ac:dyDescent="0.25">
      <c r="B29" s="9" t="s">
        <v>33</v>
      </c>
      <c r="C29" s="12">
        <f>SUM(C12:C28)</f>
        <v>102</v>
      </c>
      <c r="D29" s="12">
        <f t="shared" ref="D29:R29" si="10">SUM(D12:D28)</f>
        <v>65</v>
      </c>
      <c r="E29" s="12">
        <f t="shared" si="10"/>
        <v>22</v>
      </c>
      <c r="F29" s="12">
        <f t="shared" si="10"/>
        <v>15</v>
      </c>
      <c r="G29" s="12">
        <f t="shared" si="10"/>
        <v>18</v>
      </c>
      <c r="H29" s="12">
        <f t="shared" si="10"/>
        <v>15</v>
      </c>
      <c r="I29" s="12">
        <f t="shared" si="10"/>
        <v>3</v>
      </c>
      <c r="J29" s="12">
        <f t="shared" si="10"/>
        <v>0</v>
      </c>
      <c r="K29" s="12">
        <f t="shared" si="10"/>
        <v>119</v>
      </c>
      <c r="L29" s="12">
        <f t="shared" si="10"/>
        <v>72</v>
      </c>
      <c r="M29" s="12">
        <f t="shared" si="10"/>
        <v>22</v>
      </c>
      <c r="N29" s="12">
        <f t="shared" si="10"/>
        <v>25</v>
      </c>
      <c r="O29" s="12">
        <f t="shared" si="10"/>
        <v>35</v>
      </c>
      <c r="P29" s="12">
        <f t="shared" si="10"/>
        <v>30</v>
      </c>
      <c r="Q29" s="12">
        <f t="shared" si="10"/>
        <v>3</v>
      </c>
      <c r="R29" s="12">
        <f t="shared" si="10"/>
        <v>2</v>
      </c>
      <c r="S29" s="12">
        <f>SUM(S12:S28)</f>
        <v>120</v>
      </c>
      <c r="T29" s="12">
        <f t="shared" ref="T29:Z29" si="11">SUM(T12:T28)</f>
        <v>80</v>
      </c>
      <c r="U29" s="12">
        <f t="shared" si="11"/>
        <v>25</v>
      </c>
      <c r="V29" s="12">
        <f t="shared" si="11"/>
        <v>15</v>
      </c>
      <c r="W29" s="12">
        <f t="shared" si="11"/>
        <v>154</v>
      </c>
      <c r="X29" s="12">
        <f t="shared" si="11"/>
        <v>102</v>
      </c>
      <c r="Y29" s="12">
        <f t="shared" si="11"/>
        <v>25</v>
      </c>
      <c r="Z29" s="12">
        <f t="shared" si="11"/>
        <v>27</v>
      </c>
    </row>
    <row r="30" spans="2:26" x14ac:dyDescent="0.2"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3" spans="2:14" ht="44.25" customHeight="1" thickBot="1" x14ac:dyDescent="0.25">
      <c r="B33" s="18"/>
      <c r="C33" s="33" t="s">
        <v>122</v>
      </c>
      <c r="D33" s="33"/>
      <c r="E33" s="33"/>
      <c r="F33" s="33"/>
      <c r="G33" s="33" t="s">
        <v>122</v>
      </c>
      <c r="H33" s="33"/>
      <c r="I33" s="33"/>
      <c r="J33" s="33"/>
      <c r="K33" s="33" t="s">
        <v>122</v>
      </c>
      <c r="L33" s="33"/>
      <c r="M33" s="33"/>
      <c r="N33" s="33"/>
    </row>
    <row r="34" spans="2:14" ht="44.25" customHeight="1" thickBot="1" x14ac:dyDescent="0.25">
      <c r="B34" s="18"/>
      <c r="C34" s="54" t="s">
        <v>99</v>
      </c>
      <c r="D34" s="53"/>
      <c r="E34" s="53"/>
      <c r="F34" s="53"/>
      <c r="G34" s="54" t="s">
        <v>101</v>
      </c>
      <c r="H34" s="53"/>
      <c r="I34" s="53"/>
      <c r="J34" s="53"/>
      <c r="K34" s="54" t="s">
        <v>100</v>
      </c>
      <c r="L34" s="53"/>
      <c r="M34" s="53"/>
      <c r="N34" s="53"/>
    </row>
    <row r="35" spans="2:14" ht="44.25" customHeight="1" thickBot="1" x14ac:dyDescent="0.25">
      <c r="B35" s="18"/>
      <c r="C35" s="10" t="s">
        <v>33</v>
      </c>
      <c r="D35" s="10" t="s">
        <v>93</v>
      </c>
      <c r="E35" s="10" t="s">
        <v>94</v>
      </c>
      <c r="F35" s="10" t="s">
        <v>95</v>
      </c>
      <c r="G35" s="10" t="s">
        <v>33</v>
      </c>
      <c r="H35" s="10" t="s">
        <v>93</v>
      </c>
      <c r="I35" s="10" t="s">
        <v>94</v>
      </c>
      <c r="J35" s="10" t="s">
        <v>95</v>
      </c>
      <c r="K35" s="10" t="s">
        <v>33</v>
      </c>
      <c r="L35" s="10" t="s">
        <v>93</v>
      </c>
      <c r="M35" s="10" t="s">
        <v>94</v>
      </c>
      <c r="N35" s="10" t="s">
        <v>95</v>
      </c>
    </row>
    <row r="36" spans="2:14" ht="20.100000000000001" customHeight="1" thickBot="1" x14ac:dyDescent="0.25">
      <c r="B36" s="5" t="s">
        <v>2</v>
      </c>
      <c r="C36" s="14">
        <f t="shared" ref="C36:J36" si="12">IF(C12=0,"-",IF(K12=0,"-",(K12-C12)/C12))</f>
        <v>7.6923076923076927E-2</v>
      </c>
      <c r="D36" s="14">
        <f t="shared" si="12"/>
        <v>0.66666666666666663</v>
      </c>
      <c r="E36" s="14">
        <f t="shared" si="12"/>
        <v>-0.66666666666666663</v>
      </c>
      <c r="F36" s="14">
        <f t="shared" si="12"/>
        <v>1</v>
      </c>
      <c r="G36" s="14">
        <f t="shared" si="12"/>
        <v>10</v>
      </c>
      <c r="H36" s="14">
        <f t="shared" si="12"/>
        <v>10</v>
      </c>
      <c r="I36" s="14" t="str">
        <f t="shared" si="12"/>
        <v>-</v>
      </c>
      <c r="J36" s="14" t="str">
        <f t="shared" si="12"/>
        <v>-</v>
      </c>
      <c r="K36" s="14">
        <f>IF(S12=0,"-",IF(W12=0,"-",(W12-S12)/S12))</f>
        <v>0.44444444444444442</v>
      </c>
      <c r="L36" s="14">
        <f>IF(T12=0,"-",IF(X12=0,"-",(X12-T12)/T12))</f>
        <v>1.3846153846153846</v>
      </c>
      <c r="M36" s="14">
        <f>IF(U12=0,"-",IF(Y12=0,"-",(Y12-U12)/U12))</f>
        <v>-0.66666666666666663</v>
      </c>
      <c r="N36" s="14">
        <f>IF(V12=0,"-",IF(Z12=0,"-",(Z12-V12)/V12))</f>
        <v>1</v>
      </c>
    </row>
    <row r="37" spans="2:14" ht="20.100000000000001" customHeight="1" thickBot="1" x14ac:dyDescent="0.25">
      <c r="B37" s="6" t="s">
        <v>3</v>
      </c>
      <c r="C37" s="14">
        <f t="shared" ref="C37:J37" si="13">IF(C13=0,"-",IF(K13=0,"-",(K13-C13)/C13))</f>
        <v>-0.75</v>
      </c>
      <c r="D37" s="14">
        <f t="shared" si="13"/>
        <v>-0.5</v>
      </c>
      <c r="E37" s="14" t="str">
        <f t="shared" si="13"/>
        <v>-</v>
      </c>
      <c r="F37" s="14" t="str">
        <f t="shared" si="13"/>
        <v>-</v>
      </c>
      <c r="G37" s="14" t="str">
        <f t="shared" si="13"/>
        <v>-</v>
      </c>
      <c r="H37" s="14" t="str">
        <f t="shared" si="13"/>
        <v>-</v>
      </c>
      <c r="I37" s="14" t="str">
        <f t="shared" si="13"/>
        <v>-</v>
      </c>
      <c r="J37" s="14" t="str">
        <f t="shared" si="13"/>
        <v>-</v>
      </c>
      <c r="K37" s="14">
        <f t="shared" ref="K37:N37" si="14">IF(S13=0,"-",IF(W13=0,"-",(W13-S13)/S13))</f>
        <v>-0.75</v>
      </c>
      <c r="L37" s="14">
        <f t="shared" si="14"/>
        <v>-0.5</v>
      </c>
      <c r="M37" s="14" t="str">
        <f t="shared" si="14"/>
        <v>-</v>
      </c>
      <c r="N37" s="14" t="str">
        <f t="shared" si="14"/>
        <v>-</v>
      </c>
    </row>
    <row r="38" spans="2:14" ht="20.100000000000001" customHeight="1" thickBot="1" x14ac:dyDescent="0.25">
      <c r="B38" s="6" t="s">
        <v>4</v>
      </c>
      <c r="C38" s="14">
        <f t="shared" ref="C38:J38" si="15">IF(C14=0,"-",IF(K14=0,"-",(K14-C14)/C14))</f>
        <v>2</v>
      </c>
      <c r="D38" s="14">
        <f t="shared" si="15"/>
        <v>0.33333333333333331</v>
      </c>
      <c r="E38" s="14" t="str">
        <f t="shared" si="15"/>
        <v>-</v>
      </c>
      <c r="F38" s="14" t="str">
        <f t="shared" si="15"/>
        <v>-</v>
      </c>
      <c r="G38" s="14" t="str">
        <f t="shared" si="15"/>
        <v>-</v>
      </c>
      <c r="H38" s="14" t="str">
        <f t="shared" si="15"/>
        <v>-</v>
      </c>
      <c r="I38" s="14" t="str">
        <f t="shared" si="15"/>
        <v>-</v>
      </c>
      <c r="J38" s="14" t="str">
        <f t="shared" si="15"/>
        <v>-</v>
      </c>
      <c r="K38" s="14">
        <f t="shared" ref="K38:N38" si="16">IF(S14=0,"-",IF(W14=0,"-",(W14-S14)/S14))</f>
        <v>2</v>
      </c>
      <c r="L38" s="14">
        <f t="shared" si="16"/>
        <v>0.33333333333333331</v>
      </c>
      <c r="M38" s="14" t="str">
        <f t="shared" si="16"/>
        <v>-</v>
      </c>
      <c r="N38" s="14" t="str">
        <f t="shared" si="16"/>
        <v>-</v>
      </c>
    </row>
    <row r="39" spans="2:14" ht="20.100000000000001" customHeight="1" thickBot="1" x14ac:dyDescent="0.25">
      <c r="B39" s="6" t="s">
        <v>5</v>
      </c>
      <c r="C39" s="14" t="str">
        <f t="shared" ref="C39:J39" si="17">IF(C15=0,"-",IF(K15=0,"-",(K15-C15)/C15))</f>
        <v>-</v>
      </c>
      <c r="D39" s="14" t="str">
        <f t="shared" si="17"/>
        <v>-</v>
      </c>
      <c r="E39" s="14" t="str">
        <f t="shared" si="17"/>
        <v>-</v>
      </c>
      <c r="F39" s="14" t="str">
        <f t="shared" si="17"/>
        <v>-</v>
      </c>
      <c r="G39" s="14" t="str">
        <f t="shared" si="17"/>
        <v>-</v>
      </c>
      <c r="H39" s="14" t="str">
        <f t="shared" si="17"/>
        <v>-</v>
      </c>
      <c r="I39" s="14" t="str">
        <f t="shared" si="17"/>
        <v>-</v>
      </c>
      <c r="J39" s="14" t="str">
        <f t="shared" si="17"/>
        <v>-</v>
      </c>
      <c r="K39" s="14" t="str">
        <f t="shared" ref="K39:N39" si="18">IF(S15=0,"-",IF(W15=0,"-",(W15-S15)/S15))</f>
        <v>-</v>
      </c>
      <c r="L39" s="14" t="str">
        <f t="shared" si="18"/>
        <v>-</v>
      </c>
      <c r="M39" s="14" t="str">
        <f t="shared" si="18"/>
        <v>-</v>
      </c>
      <c r="N39" s="14" t="str">
        <f t="shared" si="18"/>
        <v>-</v>
      </c>
    </row>
    <row r="40" spans="2:14" ht="20.100000000000001" customHeight="1" thickBot="1" x14ac:dyDescent="0.25">
      <c r="B40" s="6" t="s">
        <v>6</v>
      </c>
      <c r="C40" s="14">
        <f t="shared" ref="C40:J40" si="19">IF(C16=0,"-",IF(K16=0,"-",(K16-C16)/C16))</f>
        <v>-0.75</v>
      </c>
      <c r="D40" s="14">
        <f t="shared" si="19"/>
        <v>0</v>
      </c>
      <c r="E40" s="14" t="str">
        <f t="shared" si="19"/>
        <v>-</v>
      </c>
      <c r="F40" s="14" t="str">
        <f t="shared" si="19"/>
        <v>-</v>
      </c>
      <c r="G40" s="14" t="str">
        <f t="shared" si="19"/>
        <v>-</v>
      </c>
      <c r="H40" s="14" t="str">
        <f t="shared" si="19"/>
        <v>-</v>
      </c>
      <c r="I40" s="14" t="str">
        <f t="shared" si="19"/>
        <v>-</v>
      </c>
      <c r="J40" s="14" t="str">
        <f t="shared" si="19"/>
        <v>-</v>
      </c>
      <c r="K40" s="14">
        <f t="shared" ref="K40:N40" si="20">IF(S16=0,"-",IF(W16=0,"-",(W16-S16)/S16))</f>
        <v>-0.75</v>
      </c>
      <c r="L40" s="14">
        <f t="shared" si="20"/>
        <v>0</v>
      </c>
      <c r="M40" s="14" t="str">
        <f t="shared" si="20"/>
        <v>-</v>
      </c>
      <c r="N40" s="14" t="str">
        <f t="shared" si="20"/>
        <v>-</v>
      </c>
    </row>
    <row r="41" spans="2:14" ht="20.100000000000001" customHeight="1" thickBot="1" x14ac:dyDescent="0.25">
      <c r="B41" s="6" t="s">
        <v>7</v>
      </c>
      <c r="C41" s="14" t="str">
        <f t="shared" ref="C41:J41" si="21">IF(C17=0,"-",IF(K17=0,"-",(K17-C17)/C17))</f>
        <v>-</v>
      </c>
      <c r="D41" s="14" t="str">
        <f t="shared" si="21"/>
        <v>-</v>
      </c>
      <c r="E41" s="14" t="str">
        <f t="shared" si="21"/>
        <v>-</v>
      </c>
      <c r="F41" s="14" t="str">
        <f t="shared" si="21"/>
        <v>-</v>
      </c>
      <c r="G41" s="14" t="str">
        <f t="shared" si="21"/>
        <v>-</v>
      </c>
      <c r="H41" s="14" t="str">
        <f t="shared" si="21"/>
        <v>-</v>
      </c>
      <c r="I41" s="14" t="str">
        <f t="shared" si="21"/>
        <v>-</v>
      </c>
      <c r="J41" s="14" t="str">
        <f t="shared" si="21"/>
        <v>-</v>
      </c>
      <c r="K41" s="14" t="str">
        <f t="shared" ref="K41:N41" si="22">IF(S17=0,"-",IF(W17=0,"-",(W17-S17)/S17))</f>
        <v>-</v>
      </c>
      <c r="L41" s="14" t="str">
        <f t="shared" si="22"/>
        <v>-</v>
      </c>
      <c r="M41" s="14" t="str">
        <f t="shared" si="22"/>
        <v>-</v>
      </c>
      <c r="N41" s="14" t="str">
        <f t="shared" si="22"/>
        <v>-</v>
      </c>
    </row>
    <row r="42" spans="2:14" ht="20.100000000000001" customHeight="1" thickBot="1" x14ac:dyDescent="0.25">
      <c r="B42" s="6" t="s">
        <v>8</v>
      </c>
      <c r="C42" s="14">
        <f t="shared" ref="C42:J42" si="23">IF(C18=0,"-",IF(K18=0,"-",(K18-C18)/C18))</f>
        <v>5</v>
      </c>
      <c r="D42" s="14">
        <f t="shared" si="23"/>
        <v>2</v>
      </c>
      <c r="E42" s="14" t="str">
        <f t="shared" si="23"/>
        <v>-</v>
      </c>
      <c r="F42" s="14" t="str">
        <f t="shared" si="23"/>
        <v>-</v>
      </c>
      <c r="G42" s="14" t="str">
        <f t="shared" si="23"/>
        <v>-</v>
      </c>
      <c r="H42" s="14" t="str">
        <f t="shared" si="23"/>
        <v>-</v>
      </c>
      <c r="I42" s="14" t="str">
        <f t="shared" si="23"/>
        <v>-</v>
      </c>
      <c r="J42" s="14" t="str">
        <f t="shared" si="23"/>
        <v>-</v>
      </c>
      <c r="K42" s="14">
        <f t="shared" ref="K42:N42" si="24">IF(S18=0,"-",IF(W18=0,"-",(W18-S18)/S18))</f>
        <v>5</v>
      </c>
      <c r="L42" s="14">
        <f t="shared" si="24"/>
        <v>2</v>
      </c>
      <c r="M42" s="14" t="str">
        <f t="shared" si="24"/>
        <v>-</v>
      </c>
      <c r="N42" s="14" t="str">
        <f t="shared" si="24"/>
        <v>-</v>
      </c>
    </row>
    <row r="43" spans="2:14" ht="20.100000000000001" customHeight="1" thickBot="1" x14ac:dyDescent="0.25">
      <c r="B43" s="6" t="s">
        <v>9</v>
      </c>
      <c r="C43" s="14">
        <f t="shared" ref="C43:J43" si="25">IF(C19=0,"-",IF(K19=0,"-",(K19-C19)/C19))</f>
        <v>1</v>
      </c>
      <c r="D43" s="14">
        <f t="shared" si="25"/>
        <v>1</v>
      </c>
      <c r="E43" s="14" t="str">
        <f t="shared" si="25"/>
        <v>-</v>
      </c>
      <c r="F43" s="14">
        <f t="shared" si="25"/>
        <v>0</v>
      </c>
      <c r="G43" s="14" t="str">
        <f t="shared" si="25"/>
        <v>-</v>
      </c>
      <c r="H43" s="14" t="str">
        <f t="shared" si="25"/>
        <v>-</v>
      </c>
      <c r="I43" s="14" t="str">
        <f t="shared" si="25"/>
        <v>-</v>
      </c>
      <c r="J43" s="14" t="str">
        <f t="shared" si="25"/>
        <v>-</v>
      </c>
      <c r="K43" s="14">
        <f t="shared" ref="K43:N43" si="26">IF(S19=0,"-",IF(W19=0,"-",(W19-S19)/S19))</f>
        <v>1.5</v>
      </c>
      <c r="L43" s="14">
        <f t="shared" si="26"/>
        <v>1</v>
      </c>
      <c r="M43" s="14" t="str">
        <f t="shared" si="26"/>
        <v>-</v>
      </c>
      <c r="N43" s="14">
        <f t="shared" si="26"/>
        <v>0</v>
      </c>
    </row>
    <row r="44" spans="2:14" ht="20.100000000000001" customHeight="1" thickBot="1" x14ac:dyDescent="0.25">
      <c r="B44" s="6" t="s">
        <v>10</v>
      </c>
      <c r="C44" s="14">
        <f t="shared" ref="C44:J44" si="27">IF(C20=0,"-",IF(K20=0,"-",(K20-C20)/C20))</f>
        <v>0.29411764705882354</v>
      </c>
      <c r="D44" s="14">
        <f t="shared" si="27"/>
        <v>-0.33333333333333331</v>
      </c>
      <c r="E44" s="14">
        <f t="shared" si="27"/>
        <v>3</v>
      </c>
      <c r="F44" s="14">
        <f t="shared" si="27"/>
        <v>0.33333333333333331</v>
      </c>
      <c r="G44" s="14">
        <f t="shared" si="27"/>
        <v>-0.25</v>
      </c>
      <c r="H44" s="14">
        <f t="shared" si="27"/>
        <v>0</v>
      </c>
      <c r="I44" s="14">
        <f t="shared" si="27"/>
        <v>-0.66666666666666663</v>
      </c>
      <c r="J44" s="14" t="str">
        <f t="shared" si="27"/>
        <v>-</v>
      </c>
      <c r="K44" s="14">
        <f t="shared" ref="K44:N44" si="28">IF(S20=0,"-",IF(W20=0,"-",(W20-S20)/S20))</f>
        <v>0.12</v>
      </c>
      <c r="L44" s="14">
        <f t="shared" si="28"/>
        <v>-0.21428571428571427</v>
      </c>
      <c r="M44" s="14">
        <f t="shared" si="28"/>
        <v>0.8</v>
      </c>
      <c r="N44" s="14">
        <f t="shared" si="28"/>
        <v>0.33333333333333331</v>
      </c>
    </row>
    <row r="45" spans="2:14" ht="20.100000000000001" customHeight="1" thickBot="1" x14ac:dyDescent="0.25">
      <c r="B45" s="6" t="s">
        <v>11</v>
      </c>
      <c r="C45" s="14">
        <f t="shared" ref="C45:J45" si="29">IF(C21=0,"-",IF(K21=0,"-",(K21-C21)/C21))</f>
        <v>0.55555555555555558</v>
      </c>
      <c r="D45" s="14">
        <f t="shared" si="29"/>
        <v>0.42857142857142855</v>
      </c>
      <c r="E45" s="14" t="str">
        <f t="shared" si="29"/>
        <v>-</v>
      </c>
      <c r="F45" s="14">
        <f t="shared" si="29"/>
        <v>3</v>
      </c>
      <c r="G45" s="14">
        <f t="shared" si="29"/>
        <v>0.5</v>
      </c>
      <c r="H45" s="14">
        <f t="shared" si="29"/>
        <v>0.5</v>
      </c>
      <c r="I45" s="14" t="str">
        <f t="shared" si="29"/>
        <v>-</v>
      </c>
      <c r="J45" s="14" t="str">
        <f t="shared" si="29"/>
        <v>-</v>
      </c>
      <c r="K45" s="14">
        <f t="shared" ref="K45:N45" si="30">IF(S21=0,"-",IF(W21=0,"-",(W21-S21)/S21))</f>
        <v>0.54545454545454541</v>
      </c>
      <c r="L45" s="14">
        <f t="shared" si="30"/>
        <v>0.44444444444444442</v>
      </c>
      <c r="M45" s="14" t="str">
        <f t="shared" si="30"/>
        <v>-</v>
      </c>
      <c r="N45" s="14">
        <f t="shared" si="30"/>
        <v>3</v>
      </c>
    </row>
    <row r="46" spans="2:14" ht="20.100000000000001" customHeight="1" thickBot="1" x14ac:dyDescent="0.25">
      <c r="B46" s="6" t="s">
        <v>12</v>
      </c>
      <c r="C46" s="14">
        <f t="shared" ref="C46:J46" si="31">IF(C22=0,"-",IF(K22=0,"-",(K22-C22)/C22))</f>
        <v>-0.5</v>
      </c>
      <c r="D46" s="14" t="str">
        <f t="shared" si="31"/>
        <v>-</v>
      </c>
      <c r="E46" s="14" t="str">
        <f t="shared" si="31"/>
        <v>-</v>
      </c>
      <c r="F46" s="14" t="str">
        <f t="shared" si="31"/>
        <v>-</v>
      </c>
      <c r="G46" s="14" t="str">
        <f t="shared" si="31"/>
        <v>-</v>
      </c>
      <c r="H46" s="14" t="str">
        <f t="shared" si="31"/>
        <v>-</v>
      </c>
      <c r="I46" s="14" t="str">
        <f t="shared" si="31"/>
        <v>-</v>
      </c>
      <c r="J46" s="14" t="str">
        <f t="shared" si="31"/>
        <v>-</v>
      </c>
      <c r="K46" s="14">
        <f t="shared" ref="K46:N46" si="32">IF(S22=0,"-",IF(W22=0,"-",(W22-S22)/S22))</f>
        <v>-0.66666666666666663</v>
      </c>
      <c r="L46" s="14" t="str">
        <f t="shared" si="32"/>
        <v>-</v>
      </c>
      <c r="M46" s="14" t="str">
        <f t="shared" si="32"/>
        <v>-</v>
      </c>
      <c r="N46" s="14" t="str">
        <f t="shared" si="32"/>
        <v>-</v>
      </c>
    </row>
    <row r="47" spans="2:14" ht="20.100000000000001" customHeight="1" thickBot="1" x14ac:dyDescent="0.25">
      <c r="B47" s="6" t="s">
        <v>13</v>
      </c>
      <c r="C47" s="14">
        <f t="shared" ref="C47:J47" si="33">IF(C23=0,"-",IF(K23=0,"-",(K23-C23)/C23))</f>
        <v>-0.2</v>
      </c>
      <c r="D47" s="14">
        <f t="shared" si="33"/>
        <v>0</v>
      </c>
      <c r="E47" s="14" t="str">
        <f t="shared" si="33"/>
        <v>-</v>
      </c>
      <c r="F47" s="14" t="str">
        <f t="shared" si="33"/>
        <v>-</v>
      </c>
      <c r="G47" s="14">
        <f t="shared" si="33"/>
        <v>1</v>
      </c>
      <c r="H47" s="14">
        <f t="shared" si="33"/>
        <v>1</v>
      </c>
      <c r="I47" s="14" t="str">
        <f t="shared" si="33"/>
        <v>-</v>
      </c>
      <c r="J47" s="14" t="str">
        <f t="shared" si="33"/>
        <v>-</v>
      </c>
      <c r="K47" s="14">
        <f t="shared" ref="K47:N47" si="34">IF(S23=0,"-",IF(W23=0,"-",(W23-S23)/S23))</f>
        <v>0</v>
      </c>
      <c r="L47" s="14">
        <f t="shared" si="34"/>
        <v>0.2</v>
      </c>
      <c r="M47" s="14" t="str">
        <f t="shared" si="34"/>
        <v>-</v>
      </c>
      <c r="N47" s="14" t="str">
        <f t="shared" si="34"/>
        <v>-</v>
      </c>
    </row>
    <row r="48" spans="2:14" ht="20.100000000000001" customHeight="1" thickBot="1" x14ac:dyDescent="0.25">
      <c r="B48" s="6" t="s">
        <v>14</v>
      </c>
      <c r="C48" s="14">
        <f t="shared" ref="C48:J48" si="35">IF(C24=0,"-",IF(K24=0,"-",(K24-C24)/C24))</f>
        <v>0.25</v>
      </c>
      <c r="D48" s="14">
        <f t="shared" si="35"/>
        <v>0.3</v>
      </c>
      <c r="E48" s="14">
        <f t="shared" si="35"/>
        <v>-0.25</v>
      </c>
      <c r="F48" s="14">
        <f t="shared" si="35"/>
        <v>1</v>
      </c>
      <c r="G48" s="14">
        <f t="shared" si="35"/>
        <v>1</v>
      </c>
      <c r="H48" s="14">
        <f t="shared" si="35"/>
        <v>0</v>
      </c>
      <c r="I48" s="14" t="str">
        <f t="shared" si="35"/>
        <v>-</v>
      </c>
      <c r="J48" s="14" t="str">
        <f t="shared" si="35"/>
        <v>-</v>
      </c>
      <c r="K48" s="14">
        <f t="shared" ref="K48:N48" si="36">IF(S24=0,"-",IF(W24=0,"-",(W24-S24)/S24))</f>
        <v>0.36842105263157893</v>
      </c>
      <c r="L48" s="14">
        <f t="shared" si="36"/>
        <v>0.23076923076923078</v>
      </c>
      <c r="M48" s="14">
        <f t="shared" si="36"/>
        <v>0</v>
      </c>
      <c r="N48" s="14">
        <f t="shared" si="36"/>
        <v>2</v>
      </c>
    </row>
    <row r="49" spans="2:14" ht="20.100000000000001" customHeight="1" thickBot="1" x14ac:dyDescent="0.25">
      <c r="B49" s="6" t="s">
        <v>15</v>
      </c>
      <c r="C49" s="14">
        <f t="shared" ref="C49:J49" si="37">IF(C25=0,"-",IF(K25=0,"-",(K25-C25)/C25))</f>
        <v>0</v>
      </c>
      <c r="D49" s="14">
        <f t="shared" si="37"/>
        <v>0</v>
      </c>
      <c r="E49" s="14" t="str">
        <f t="shared" si="37"/>
        <v>-</v>
      </c>
      <c r="F49" s="14" t="str">
        <f t="shared" si="37"/>
        <v>-</v>
      </c>
      <c r="G49" s="14" t="str">
        <f t="shared" si="37"/>
        <v>-</v>
      </c>
      <c r="H49" s="14" t="str">
        <f t="shared" si="37"/>
        <v>-</v>
      </c>
      <c r="I49" s="14" t="str">
        <f t="shared" si="37"/>
        <v>-</v>
      </c>
      <c r="J49" s="14" t="str">
        <f t="shared" si="37"/>
        <v>-</v>
      </c>
      <c r="K49" s="14">
        <f t="shared" ref="K49:N49" si="38">IF(S25=0,"-",IF(W25=0,"-",(W25-S25)/S25))</f>
        <v>0</v>
      </c>
      <c r="L49" s="14">
        <f t="shared" si="38"/>
        <v>0</v>
      </c>
      <c r="M49" s="14" t="str">
        <f t="shared" si="38"/>
        <v>-</v>
      </c>
      <c r="N49" s="14" t="str">
        <f t="shared" si="38"/>
        <v>-</v>
      </c>
    </row>
    <row r="50" spans="2:14" ht="20.100000000000001" customHeight="1" thickBot="1" x14ac:dyDescent="0.25">
      <c r="B50" s="6" t="s">
        <v>16</v>
      </c>
      <c r="C50" s="14">
        <f t="shared" ref="C50:J50" si="39">IF(C26=0,"-",IF(K26=0,"-",(K26-C26)/C26))</f>
        <v>0</v>
      </c>
      <c r="D50" s="14">
        <f t="shared" si="39"/>
        <v>0</v>
      </c>
      <c r="E50" s="14" t="str">
        <f t="shared" si="39"/>
        <v>-</v>
      </c>
      <c r="F50" s="14" t="str">
        <f t="shared" si="39"/>
        <v>-</v>
      </c>
      <c r="G50" s="14" t="str">
        <f t="shared" si="39"/>
        <v>-</v>
      </c>
      <c r="H50" s="14" t="str">
        <f t="shared" si="39"/>
        <v>-</v>
      </c>
      <c r="I50" s="14" t="str">
        <f t="shared" si="39"/>
        <v>-</v>
      </c>
      <c r="J50" s="14" t="str">
        <f t="shared" si="39"/>
        <v>-</v>
      </c>
      <c r="K50" s="14">
        <f t="shared" ref="K50:N50" si="40">IF(S26=0,"-",IF(W26=0,"-",(W26-S26)/S26))</f>
        <v>2</v>
      </c>
      <c r="L50" s="14">
        <f t="shared" si="40"/>
        <v>2</v>
      </c>
      <c r="M50" s="14" t="str">
        <f t="shared" si="40"/>
        <v>-</v>
      </c>
      <c r="N50" s="14" t="str">
        <f t="shared" si="40"/>
        <v>-</v>
      </c>
    </row>
    <row r="51" spans="2:14" ht="20.100000000000001" customHeight="1" thickBot="1" x14ac:dyDescent="0.25">
      <c r="B51" s="7" t="s">
        <v>17</v>
      </c>
      <c r="C51" s="14">
        <f t="shared" ref="C51:J51" si="41">IF(C27=0,"-",IF(K27=0,"-",(K27-C27)/C27))</f>
        <v>-0.44444444444444442</v>
      </c>
      <c r="D51" s="14">
        <f t="shared" si="41"/>
        <v>-0.55555555555555558</v>
      </c>
      <c r="E51" s="14" t="str">
        <f t="shared" si="41"/>
        <v>-</v>
      </c>
      <c r="F51" s="14" t="str">
        <f t="shared" si="41"/>
        <v>-</v>
      </c>
      <c r="G51" s="14">
        <f t="shared" si="41"/>
        <v>3</v>
      </c>
      <c r="H51" s="14">
        <f t="shared" si="41"/>
        <v>3</v>
      </c>
      <c r="I51" s="14" t="str">
        <f t="shared" si="41"/>
        <v>-</v>
      </c>
      <c r="J51" s="14" t="str">
        <f t="shared" si="41"/>
        <v>-</v>
      </c>
      <c r="K51" s="14">
        <f t="shared" ref="K51:N51" si="42">IF(S27=0,"-",IF(W27=0,"-",(W27-S27)/S27))</f>
        <v>-0.1</v>
      </c>
      <c r="L51" s="14">
        <f t="shared" si="42"/>
        <v>-0.2</v>
      </c>
      <c r="M51" s="14" t="str">
        <f t="shared" si="42"/>
        <v>-</v>
      </c>
      <c r="N51" s="14" t="str">
        <f t="shared" si="42"/>
        <v>-</v>
      </c>
    </row>
    <row r="52" spans="2:14" ht="20.100000000000001" customHeight="1" thickBot="1" x14ac:dyDescent="0.25">
      <c r="B52" s="8" t="s">
        <v>18</v>
      </c>
      <c r="C52" s="14" t="str">
        <f t="shared" ref="C52:J52" si="43">IF(C28=0,"-",IF(K28=0,"-",(K28-C28)/C28))</f>
        <v>-</v>
      </c>
      <c r="D52" s="14" t="str">
        <f t="shared" si="43"/>
        <v>-</v>
      </c>
      <c r="E52" s="14" t="str">
        <f t="shared" si="43"/>
        <v>-</v>
      </c>
      <c r="F52" s="14" t="str">
        <f t="shared" si="43"/>
        <v>-</v>
      </c>
      <c r="G52" s="14" t="str">
        <f t="shared" si="43"/>
        <v>-</v>
      </c>
      <c r="H52" s="14" t="str">
        <f t="shared" si="43"/>
        <v>-</v>
      </c>
      <c r="I52" s="14" t="str">
        <f t="shared" si="43"/>
        <v>-</v>
      </c>
      <c r="J52" s="14" t="str">
        <f t="shared" si="43"/>
        <v>-</v>
      </c>
      <c r="K52" s="14" t="str">
        <f t="shared" ref="K52:N52" si="44">IF(S28=0,"-",IF(W28=0,"-",(W28-S28)/S28))</f>
        <v>-</v>
      </c>
      <c r="L52" s="14" t="str">
        <f t="shared" si="44"/>
        <v>-</v>
      </c>
      <c r="M52" s="14" t="str">
        <f t="shared" si="44"/>
        <v>-</v>
      </c>
      <c r="N52" s="14" t="str">
        <f t="shared" si="44"/>
        <v>-</v>
      </c>
    </row>
    <row r="53" spans="2:14" ht="20.100000000000001" customHeight="1" thickBot="1" x14ac:dyDescent="0.25">
      <c r="B53" s="9" t="s">
        <v>33</v>
      </c>
      <c r="C53" s="15">
        <f t="shared" ref="C53:J53" si="45">IF(C29=0,"-",IF(K29=0,"-",(K29-C29)/C29))</f>
        <v>0.16666666666666666</v>
      </c>
      <c r="D53" s="15">
        <f t="shared" si="45"/>
        <v>0.1076923076923077</v>
      </c>
      <c r="E53" s="15">
        <f t="shared" si="45"/>
        <v>0</v>
      </c>
      <c r="F53" s="15">
        <f t="shared" si="45"/>
        <v>0.66666666666666663</v>
      </c>
      <c r="G53" s="15">
        <f t="shared" si="45"/>
        <v>0.94444444444444442</v>
      </c>
      <c r="H53" s="15">
        <f t="shared" si="45"/>
        <v>1</v>
      </c>
      <c r="I53" s="15">
        <f t="shared" si="45"/>
        <v>0</v>
      </c>
      <c r="J53" s="15" t="str">
        <f t="shared" si="45"/>
        <v>-</v>
      </c>
      <c r="K53" s="15">
        <f t="shared" ref="K53:N53" si="46">IF(S29=0,"-",IF(W29=0,"-",(W29-S29)/S29))</f>
        <v>0.28333333333333333</v>
      </c>
      <c r="L53" s="15">
        <f t="shared" si="46"/>
        <v>0.27500000000000002</v>
      </c>
      <c r="M53" s="15">
        <f t="shared" si="46"/>
        <v>0</v>
      </c>
      <c r="N53" s="15">
        <f t="shared" si="46"/>
        <v>0.8</v>
      </c>
    </row>
    <row r="54" spans="2:14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</sheetData>
  <mergeCells count="16">
    <mergeCell ref="B9:B11"/>
    <mergeCell ref="O10:R10"/>
    <mergeCell ref="C33:F33"/>
    <mergeCell ref="C34:F34"/>
    <mergeCell ref="G33:J33"/>
    <mergeCell ref="G34:J34"/>
    <mergeCell ref="K33:N33"/>
    <mergeCell ref="K34:N34"/>
    <mergeCell ref="S9:V9"/>
    <mergeCell ref="W9:Z9"/>
    <mergeCell ref="S10:Z10"/>
    <mergeCell ref="C10:F10"/>
    <mergeCell ref="G10:J10"/>
    <mergeCell ref="C9:J9"/>
    <mergeCell ref="K9:R9"/>
    <mergeCell ref="K10:N10"/>
  </mergeCells>
  <pageMargins left="0.70866141732283472" right="0.70866141732283472" top="0.74803149606299213" bottom="0.74803149606299213" header="0.31496062992125984" footer="0.31496062992125984"/>
  <pageSetup paperSize="9" scale="40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8:Q5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7.875" customWidth="1"/>
    <col min="4" max="5" width="12.5" bestFit="1" customWidth="1"/>
    <col min="6" max="6" width="10.25" bestFit="1" customWidth="1"/>
    <col min="7" max="7" width="12" bestFit="1" customWidth="1"/>
    <col min="8" max="8" width="7.875" customWidth="1"/>
    <col min="9" max="10" width="12.5" bestFit="1" customWidth="1"/>
    <col min="11" max="11" width="10.25" bestFit="1" customWidth="1"/>
    <col min="12" max="12" width="12" bestFit="1" customWidth="1"/>
    <col min="13" max="13" width="9.625" bestFit="1" customWidth="1"/>
    <col min="14" max="15" width="12.5" bestFit="1" customWidth="1"/>
    <col min="16" max="16" width="10.25" bestFit="1" customWidth="1"/>
    <col min="17" max="17" width="12" bestFit="1" customWidth="1"/>
    <col min="19" max="19" width="11.875" customWidth="1"/>
  </cols>
  <sheetData>
    <row r="8" spans="2:17" ht="44.25" customHeight="1" thickBot="1" x14ac:dyDescent="0.25">
      <c r="C8" s="51" t="s">
        <v>119</v>
      </c>
      <c r="D8" s="51"/>
      <c r="E8" s="51"/>
      <c r="F8" s="51"/>
      <c r="G8" s="32"/>
      <c r="H8" s="50" t="s">
        <v>120</v>
      </c>
      <c r="I8" s="51"/>
      <c r="J8" s="51"/>
      <c r="K8" s="51"/>
      <c r="L8" s="32"/>
      <c r="M8" s="50" t="s">
        <v>122</v>
      </c>
      <c r="N8" s="51"/>
      <c r="O8" s="51"/>
      <c r="P8" s="51"/>
      <c r="Q8" s="32"/>
    </row>
    <row r="9" spans="2:17" ht="44.25" customHeight="1" thickBot="1" x14ac:dyDescent="0.25">
      <c r="C9" s="42" t="s">
        <v>85</v>
      </c>
      <c r="D9" s="42"/>
      <c r="E9" s="42"/>
      <c r="F9" s="42"/>
      <c r="G9" s="43"/>
      <c r="H9" s="42" t="s">
        <v>85</v>
      </c>
      <c r="I9" s="42"/>
      <c r="J9" s="42"/>
      <c r="K9" s="42"/>
      <c r="L9" s="43"/>
      <c r="M9" s="42" t="s">
        <v>85</v>
      </c>
      <c r="N9" s="42"/>
      <c r="O9" s="42"/>
      <c r="P9" s="42"/>
      <c r="Q9" s="43"/>
    </row>
    <row r="10" spans="2:17" ht="44.25" customHeight="1" thickBot="1" x14ac:dyDescent="0.25">
      <c r="C10" s="10" t="s">
        <v>33</v>
      </c>
      <c r="D10" s="10" t="s">
        <v>53</v>
      </c>
      <c r="E10" s="10" t="s">
        <v>54</v>
      </c>
      <c r="F10" s="10" t="s">
        <v>46</v>
      </c>
      <c r="G10" s="10" t="s">
        <v>55</v>
      </c>
      <c r="H10" s="10" t="s">
        <v>33</v>
      </c>
      <c r="I10" s="10" t="s">
        <v>53</v>
      </c>
      <c r="J10" s="10" t="s">
        <v>54</v>
      </c>
      <c r="K10" s="10" t="s">
        <v>46</v>
      </c>
      <c r="L10" s="10" t="s">
        <v>55</v>
      </c>
      <c r="M10" s="10" t="s">
        <v>33</v>
      </c>
      <c r="N10" s="10" t="s">
        <v>53</v>
      </c>
      <c r="O10" s="10" t="s">
        <v>54</v>
      </c>
      <c r="P10" s="10" t="s">
        <v>46</v>
      </c>
      <c r="Q10" s="10" t="s">
        <v>55</v>
      </c>
    </row>
    <row r="11" spans="2:17" ht="20.100000000000001" customHeight="1" thickBot="1" x14ac:dyDescent="0.25">
      <c r="B11" s="5" t="s">
        <v>2</v>
      </c>
      <c r="C11" s="23">
        <v>27</v>
      </c>
      <c r="D11" s="23">
        <v>22</v>
      </c>
      <c r="E11" s="23">
        <v>4</v>
      </c>
      <c r="F11" s="23">
        <v>0</v>
      </c>
      <c r="G11" s="23">
        <v>1</v>
      </c>
      <c r="H11" s="23">
        <v>39</v>
      </c>
      <c r="I11" s="23">
        <v>20</v>
      </c>
      <c r="J11" s="23">
        <v>8</v>
      </c>
      <c r="K11" s="23">
        <v>6</v>
      </c>
      <c r="L11" s="23">
        <v>5</v>
      </c>
      <c r="M11" s="14">
        <f>IF(C11=0,"-",IF(H11=0,"-",(H11-C11)/C11))</f>
        <v>0.44444444444444442</v>
      </c>
      <c r="N11" s="14">
        <f t="shared" ref="N11:Q28" si="0">IF(D11=0,"-",IF(I11=0,"-",(I11-D11)/D11))</f>
        <v>-9.0909090909090912E-2</v>
      </c>
      <c r="O11" s="14">
        <f t="shared" si="0"/>
        <v>1</v>
      </c>
      <c r="P11" s="14" t="str">
        <f t="shared" si="0"/>
        <v>-</v>
      </c>
      <c r="Q11" s="14">
        <f t="shared" si="0"/>
        <v>4</v>
      </c>
    </row>
    <row r="12" spans="2:17" ht="20.100000000000001" customHeight="1" thickBot="1" x14ac:dyDescent="0.25">
      <c r="B12" s="6" t="s">
        <v>3</v>
      </c>
      <c r="C12" s="23">
        <v>4</v>
      </c>
      <c r="D12" s="23">
        <v>3</v>
      </c>
      <c r="E12" s="23">
        <v>1</v>
      </c>
      <c r="F12" s="23">
        <v>0</v>
      </c>
      <c r="G12" s="23">
        <v>0</v>
      </c>
      <c r="H12" s="23">
        <v>1</v>
      </c>
      <c r="I12" s="23">
        <v>1</v>
      </c>
      <c r="J12" s="23">
        <v>0</v>
      </c>
      <c r="K12" s="23">
        <v>0</v>
      </c>
      <c r="L12" s="23">
        <v>0</v>
      </c>
      <c r="M12" s="14">
        <f t="shared" ref="M12:M28" si="1">IF(C12=0,"-",IF(H12=0,"-",(H12-C12)/C12))</f>
        <v>-0.75</v>
      </c>
      <c r="N12" s="14">
        <f t="shared" si="0"/>
        <v>-0.66666666666666663</v>
      </c>
      <c r="O12" s="14" t="str">
        <f t="shared" si="0"/>
        <v>-</v>
      </c>
      <c r="P12" s="14" t="str">
        <f t="shared" si="0"/>
        <v>-</v>
      </c>
      <c r="Q12" s="14" t="str">
        <f t="shared" si="0"/>
        <v>-</v>
      </c>
    </row>
    <row r="13" spans="2:17" ht="20.100000000000001" customHeight="1" thickBot="1" x14ac:dyDescent="0.25">
      <c r="B13" s="6" t="s">
        <v>4</v>
      </c>
      <c r="C13" s="23">
        <v>3</v>
      </c>
      <c r="D13" s="23">
        <v>3</v>
      </c>
      <c r="E13" s="23">
        <v>0</v>
      </c>
      <c r="F13" s="23">
        <v>0</v>
      </c>
      <c r="G13" s="23">
        <v>0</v>
      </c>
      <c r="H13" s="23">
        <v>9</v>
      </c>
      <c r="I13" s="23">
        <v>6</v>
      </c>
      <c r="J13" s="23">
        <v>3</v>
      </c>
      <c r="K13" s="23">
        <v>0</v>
      </c>
      <c r="L13" s="23">
        <v>0</v>
      </c>
      <c r="M13" s="14">
        <f t="shared" si="1"/>
        <v>2</v>
      </c>
      <c r="N13" s="14">
        <f t="shared" si="0"/>
        <v>1</v>
      </c>
      <c r="O13" s="14" t="str">
        <f t="shared" si="0"/>
        <v>-</v>
      </c>
      <c r="P13" s="14" t="str">
        <f t="shared" si="0"/>
        <v>-</v>
      </c>
      <c r="Q13" s="14" t="str">
        <f t="shared" si="0"/>
        <v>-</v>
      </c>
    </row>
    <row r="14" spans="2:17" ht="20.100000000000001" customHeight="1" thickBot="1" x14ac:dyDescent="0.25">
      <c r="B14" s="6" t="s">
        <v>5</v>
      </c>
      <c r="C14" s="23">
        <v>1</v>
      </c>
      <c r="D14" s="23">
        <v>0</v>
      </c>
      <c r="E14" s="23">
        <v>0</v>
      </c>
      <c r="F14" s="23">
        <v>1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14" t="str">
        <f t="shared" si="1"/>
        <v>-</v>
      </c>
      <c r="N14" s="14" t="str">
        <f t="shared" si="0"/>
        <v>-</v>
      </c>
      <c r="O14" s="14" t="str">
        <f t="shared" si="0"/>
        <v>-</v>
      </c>
      <c r="P14" s="14" t="str">
        <f t="shared" si="0"/>
        <v>-</v>
      </c>
      <c r="Q14" s="14" t="str">
        <f t="shared" si="0"/>
        <v>-</v>
      </c>
    </row>
    <row r="15" spans="2:17" ht="20.100000000000001" customHeight="1" thickBot="1" x14ac:dyDescent="0.25">
      <c r="B15" s="6" t="s">
        <v>6</v>
      </c>
      <c r="C15" s="23">
        <v>3</v>
      </c>
      <c r="D15" s="23">
        <v>3</v>
      </c>
      <c r="E15" s="23">
        <v>0</v>
      </c>
      <c r="F15" s="23">
        <v>0</v>
      </c>
      <c r="G15" s="23">
        <v>0</v>
      </c>
      <c r="H15" s="23">
        <v>1</v>
      </c>
      <c r="I15" s="23">
        <v>1</v>
      </c>
      <c r="J15" s="23">
        <v>0</v>
      </c>
      <c r="K15" s="23">
        <v>0</v>
      </c>
      <c r="L15" s="23">
        <v>0</v>
      </c>
      <c r="M15" s="14">
        <f t="shared" si="1"/>
        <v>-0.66666666666666663</v>
      </c>
      <c r="N15" s="14">
        <f t="shared" si="0"/>
        <v>-0.66666666666666663</v>
      </c>
      <c r="O15" s="14" t="str">
        <f t="shared" si="0"/>
        <v>-</v>
      </c>
      <c r="P15" s="14" t="str">
        <f t="shared" si="0"/>
        <v>-</v>
      </c>
      <c r="Q15" s="14" t="str">
        <f t="shared" si="0"/>
        <v>-</v>
      </c>
    </row>
    <row r="16" spans="2:17" ht="20.100000000000001" customHeight="1" thickBot="1" x14ac:dyDescent="0.25">
      <c r="B16" s="6" t="s">
        <v>7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14" t="str">
        <f t="shared" si="1"/>
        <v>-</v>
      </c>
      <c r="N16" s="14" t="str">
        <f t="shared" si="0"/>
        <v>-</v>
      </c>
      <c r="O16" s="14" t="str">
        <f t="shared" si="0"/>
        <v>-</v>
      </c>
      <c r="P16" s="14" t="str">
        <f t="shared" si="0"/>
        <v>-</v>
      </c>
      <c r="Q16" s="14" t="str">
        <f t="shared" si="0"/>
        <v>-</v>
      </c>
    </row>
    <row r="17" spans="2:17" ht="20.100000000000001" customHeight="1" thickBot="1" x14ac:dyDescent="0.25">
      <c r="B17" s="6" t="s">
        <v>8</v>
      </c>
      <c r="C17" s="23">
        <v>1</v>
      </c>
      <c r="D17" s="23">
        <v>1</v>
      </c>
      <c r="E17" s="23">
        <v>0</v>
      </c>
      <c r="F17" s="23">
        <v>0</v>
      </c>
      <c r="G17" s="23">
        <v>0</v>
      </c>
      <c r="H17" s="23">
        <v>6</v>
      </c>
      <c r="I17" s="23">
        <v>6</v>
      </c>
      <c r="J17" s="23">
        <v>0</v>
      </c>
      <c r="K17" s="23">
        <v>0</v>
      </c>
      <c r="L17" s="23">
        <v>0</v>
      </c>
      <c r="M17" s="14">
        <f t="shared" si="1"/>
        <v>5</v>
      </c>
      <c r="N17" s="14">
        <f t="shared" si="0"/>
        <v>5</v>
      </c>
      <c r="O17" s="14" t="str">
        <f t="shared" si="0"/>
        <v>-</v>
      </c>
      <c r="P17" s="14" t="str">
        <f t="shared" si="0"/>
        <v>-</v>
      </c>
      <c r="Q17" s="14" t="str">
        <f t="shared" si="0"/>
        <v>-</v>
      </c>
    </row>
    <row r="18" spans="2:17" ht="20.100000000000001" customHeight="1" thickBot="1" x14ac:dyDescent="0.25">
      <c r="B18" s="6" t="s">
        <v>9</v>
      </c>
      <c r="C18" s="23">
        <v>2</v>
      </c>
      <c r="D18" s="23">
        <v>2</v>
      </c>
      <c r="E18" s="23">
        <v>0</v>
      </c>
      <c r="F18" s="23">
        <v>0</v>
      </c>
      <c r="G18" s="23">
        <v>0</v>
      </c>
      <c r="H18" s="23">
        <v>5</v>
      </c>
      <c r="I18" s="23">
        <v>2</v>
      </c>
      <c r="J18" s="23">
        <v>2</v>
      </c>
      <c r="K18" s="23">
        <v>1</v>
      </c>
      <c r="L18" s="23">
        <v>0</v>
      </c>
      <c r="M18" s="14">
        <f t="shared" si="1"/>
        <v>1.5</v>
      </c>
      <c r="N18" s="14">
        <f t="shared" si="0"/>
        <v>0</v>
      </c>
      <c r="O18" s="14" t="str">
        <f t="shared" si="0"/>
        <v>-</v>
      </c>
      <c r="P18" s="14" t="str">
        <f t="shared" si="0"/>
        <v>-</v>
      </c>
      <c r="Q18" s="14" t="str">
        <f t="shared" si="0"/>
        <v>-</v>
      </c>
    </row>
    <row r="19" spans="2:17" ht="20.100000000000001" customHeight="1" thickBot="1" x14ac:dyDescent="0.25">
      <c r="B19" s="6" t="s">
        <v>10</v>
      </c>
      <c r="C19" s="23">
        <v>25</v>
      </c>
      <c r="D19" s="23">
        <v>11</v>
      </c>
      <c r="E19" s="23">
        <v>6</v>
      </c>
      <c r="F19" s="23">
        <v>5</v>
      </c>
      <c r="G19" s="23">
        <v>3</v>
      </c>
      <c r="H19" s="23">
        <v>27</v>
      </c>
      <c r="I19" s="23">
        <v>15</v>
      </c>
      <c r="J19" s="23">
        <v>7</v>
      </c>
      <c r="K19" s="23">
        <v>3</v>
      </c>
      <c r="L19" s="23">
        <v>2</v>
      </c>
      <c r="M19" s="14">
        <f t="shared" si="1"/>
        <v>0.08</v>
      </c>
      <c r="N19" s="14">
        <f t="shared" si="0"/>
        <v>0.36363636363636365</v>
      </c>
      <c r="O19" s="14">
        <f t="shared" si="0"/>
        <v>0.16666666666666666</v>
      </c>
      <c r="P19" s="14">
        <f t="shared" si="0"/>
        <v>-0.4</v>
      </c>
      <c r="Q19" s="14">
        <f t="shared" si="0"/>
        <v>-0.33333333333333331</v>
      </c>
    </row>
    <row r="20" spans="2:17" ht="20.100000000000001" customHeight="1" thickBot="1" x14ac:dyDescent="0.25">
      <c r="B20" s="6" t="s">
        <v>11</v>
      </c>
      <c r="C20" s="23">
        <v>11</v>
      </c>
      <c r="D20" s="23">
        <v>4</v>
      </c>
      <c r="E20" s="23">
        <v>5</v>
      </c>
      <c r="F20" s="23">
        <v>2</v>
      </c>
      <c r="G20" s="23">
        <v>0</v>
      </c>
      <c r="H20" s="23">
        <v>17</v>
      </c>
      <c r="I20" s="23">
        <v>6</v>
      </c>
      <c r="J20" s="23">
        <v>8</v>
      </c>
      <c r="K20" s="23">
        <v>2</v>
      </c>
      <c r="L20" s="23">
        <v>1</v>
      </c>
      <c r="M20" s="14">
        <f t="shared" si="1"/>
        <v>0.54545454545454541</v>
      </c>
      <c r="N20" s="14">
        <f t="shared" si="0"/>
        <v>0.5</v>
      </c>
      <c r="O20" s="14">
        <f t="shared" si="0"/>
        <v>0.6</v>
      </c>
      <c r="P20" s="14">
        <f t="shared" si="0"/>
        <v>0</v>
      </c>
      <c r="Q20" s="14" t="str">
        <f t="shared" si="0"/>
        <v>-</v>
      </c>
    </row>
    <row r="21" spans="2:17" ht="20.100000000000001" customHeight="1" thickBot="1" x14ac:dyDescent="0.25">
      <c r="B21" s="6" t="s">
        <v>12</v>
      </c>
      <c r="C21" s="23">
        <v>3</v>
      </c>
      <c r="D21" s="23">
        <v>2</v>
      </c>
      <c r="E21" s="23">
        <v>0</v>
      </c>
      <c r="F21" s="23">
        <v>0</v>
      </c>
      <c r="G21" s="23">
        <v>1</v>
      </c>
      <c r="H21" s="23">
        <v>1</v>
      </c>
      <c r="I21" s="23">
        <v>1</v>
      </c>
      <c r="J21" s="23">
        <v>0</v>
      </c>
      <c r="K21" s="23">
        <v>0</v>
      </c>
      <c r="L21" s="23">
        <v>0</v>
      </c>
      <c r="M21" s="14">
        <f t="shared" si="1"/>
        <v>-0.66666666666666663</v>
      </c>
      <c r="N21" s="14">
        <f t="shared" si="0"/>
        <v>-0.5</v>
      </c>
      <c r="O21" s="14" t="str">
        <f t="shared" si="0"/>
        <v>-</v>
      </c>
      <c r="P21" s="14" t="str">
        <f t="shared" si="0"/>
        <v>-</v>
      </c>
      <c r="Q21" s="14" t="str">
        <f t="shared" si="0"/>
        <v>-</v>
      </c>
    </row>
    <row r="22" spans="2:17" ht="20.100000000000001" customHeight="1" thickBot="1" x14ac:dyDescent="0.25">
      <c r="B22" s="6" t="s">
        <v>13</v>
      </c>
      <c r="C22" s="23">
        <v>6</v>
      </c>
      <c r="D22" s="23">
        <v>5</v>
      </c>
      <c r="E22" s="23">
        <v>0</v>
      </c>
      <c r="F22" s="23">
        <v>1</v>
      </c>
      <c r="G22" s="23">
        <v>0</v>
      </c>
      <c r="H22" s="23">
        <v>6</v>
      </c>
      <c r="I22" s="23">
        <v>2</v>
      </c>
      <c r="J22" s="23">
        <v>2</v>
      </c>
      <c r="K22" s="23">
        <v>2</v>
      </c>
      <c r="L22" s="23">
        <v>0</v>
      </c>
      <c r="M22" s="14">
        <f t="shared" si="1"/>
        <v>0</v>
      </c>
      <c r="N22" s="14">
        <f t="shared" si="0"/>
        <v>-0.6</v>
      </c>
      <c r="O22" s="14" t="str">
        <f t="shared" si="0"/>
        <v>-</v>
      </c>
      <c r="P22" s="14">
        <f t="shared" si="0"/>
        <v>1</v>
      </c>
      <c r="Q22" s="14" t="str">
        <f t="shared" si="0"/>
        <v>-</v>
      </c>
    </row>
    <row r="23" spans="2:17" ht="20.100000000000001" customHeight="1" thickBot="1" x14ac:dyDescent="0.25">
      <c r="B23" s="6" t="s">
        <v>14</v>
      </c>
      <c r="C23" s="23">
        <v>19</v>
      </c>
      <c r="D23" s="23">
        <v>10</v>
      </c>
      <c r="E23" s="23">
        <v>6</v>
      </c>
      <c r="F23" s="23">
        <v>3</v>
      </c>
      <c r="G23" s="23">
        <v>0</v>
      </c>
      <c r="H23" s="23">
        <v>26</v>
      </c>
      <c r="I23" s="23">
        <v>12</v>
      </c>
      <c r="J23" s="23">
        <v>8</v>
      </c>
      <c r="K23" s="23">
        <v>5</v>
      </c>
      <c r="L23" s="23">
        <v>1</v>
      </c>
      <c r="M23" s="14">
        <f t="shared" si="1"/>
        <v>0.36842105263157893</v>
      </c>
      <c r="N23" s="14">
        <f t="shared" si="0"/>
        <v>0.2</v>
      </c>
      <c r="O23" s="14">
        <f t="shared" si="0"/>
        <v>0.33333333333333331</v>
      </c>
      <c r="P23" s="14">
        <f t="shared" si="0"/>
        <v>0.66666666666666663</v>
      </c>
      <c r="Q23" s="14" t="str">
        <f t="shared" si="0"/>
        <v>-</v>
      </c>
    </row>
    <row r="24" spans="2:17" ht="20.100000000000001" customHeight="1" thickBot="1" x14ac:dyDescent="0.25">
      <c r="B24" s="6" t="s">
        <v>15</v>
      </c>
      <c r="C24" s="23">
        <v>3</v>
      </c>
      <c r="D24" s="23">
        <v>3</v>
      </c>
      <c r="E24" s="23">
        <v>0</v>
      </c>
      <c r="F24" s="23">
        <v>0</v>
      </c>
      <c r="G24" s="23">
        <v>0</v>
      </c>
      <c r="H24" s="23">
        <v>3</v>
      </c>
      <c r="I24" s="23">
        <v>0</v>
      </c>
      <c r="J24" s="23">
        <v>3</v>
      </c>
      <c r="K24" s="23">
        <v>0</v>
      </c>
      <c r="L24" s="23">
        <v>0</v>
      </c>
      <c r="M24" s="14">
        <f t="shared" si="1"/>
        <v>0</v>
      </c>
      <c r="N24" s="14" t="str">
        <f t="shared" si="0"/>
        <v>-</v>
      </c>
      <c r="O24" s="14" t="str">
        <f t="shared" si="0"/>
        <v>-</v>
      </c>
      <c r="P24" s="14" t="str">
        <f t="shared" si="0"/>
        <v>-</v>
      </c>
      <c r="Q24" s="14" t="str">
        <f t="shared" si="0"/>
        <v>-</v>
      </c>
    </row>
    <row r="25" spans="2:17" ht="20.100000000000001" customHeight="1" thickBot="1" x14ac:dyDescent="0.25">
      <c r="B25" s="6" t="s">
        <v>16</v>
      </c>
      <c r="C25" s="23">
        <v>1</v>
      </c>
      <c r="D25" s="23">
        <v>1</v>
      </c>
      <c r="E25" s="23">
        <v>0</v>
      </c>
      <c r="F25" s="23">
        <v>0</v>
      </c>
      <c r="G25" s="23">
        <v>0</v>
      </c>
      <c r="H25" s="23">
        <v>3</v>
      </c>
      <c r="I25" s="23">
        <v>1</v>
      </c>
      <c r="J25" s="23">
        <v>0</v>
      </c>
      <c r="K25" s="23">
        <v>0</v>
      </c>
      <c r="L25" s="23">
        <v>2</v>
      </c>
      <c r="M25" s="14">
        <f t="shared" si="1"/>
        <v>2</v>
      </c>
      <c r="N25" s="14">
        <f t="shared" si="0"/>
        <v>0</v>
      </c>
      <c r="O25" s="14" t="str">
        <f t="shared" si="0"/>
        <v>-</v>
      </c>
      <c r="P25" s="14" t="str">
        <f t="shared" si="0"/>
        <v>-</v>
      </c>
      <c r="Q25" s="14" t="str">
        <f t="shared" si="0"/>
        <v>-</v>
      </c>
    </row>
    <row r="26" spans="2:17" ht="20.100000000000001" customHeight="1" thickBot="1" x14ac:dyDescent="0.25">
      <c r="B26" s="7" t="s">
        <v>17</v>
      </c>
      <c r="C26" s="23">
        <v>10</v>
      </c>
      <c r="D26" s="23">
        <v>6</v>
      </c>
      <c r="E26" s="23">
        <v>3</v>
      </c>
      <c r="F26" s="23">
        <v>0</v>
      </c>
      <c r="G26" s="23">
        <v>1</v>
      </c>
      <c r="H26" s="23">
        <v>9</v>
      </c>
      <c r="I26" s="23">
        <v>2</v>
      </c>
      <c r="J26" s="23">
        <v>3</v>
      </c>
      <c r="K26" s="23">
        <v>2</v>
      </c>
      <c r="L26" s="23">
        <v>2</v>
      </c>
      <c r="M26" s="14">
        <f t="shared" si="1"/>
        <v>-0.1</v>
      </c>
      <c r="N26" s="14">
        <f t="shared" si="0"/>
        <v>-0.66666666666666663</v>
      </c>
      <c r="O26" s="14">
        <f t="shared" si="0"/>
        <v>0</v>
      </c>
      <c r="P26" s="14" t="str">
        <f t="shared" si="0"/>
        <v>-</v>
      </c>
      <c r="Q26" s="14">
        <f t="shared" si="0"/>
        <v>1</v>
      </c>
    </row>
    <row r="27" spans="2:17" ht="20.100000000000001" customHeight="1" thickBot="1" x14ac:dyDescent="0.25">
      <c r="B27" s="8" t="s">
        <v>18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14" t="str">
        <f t="shared" si="1"/>
        <v>-</v>
      </c>
      <c r="N27" s="14" t="str">
        <f t="shared" si="0"/>
        <v>-</v>
      </c>
      <c r="O27" s="14" t="str">
        <f t="shared" si="0"/>
        <v>-</v>
      </c>
      <c r="P27" s="14" t="str">
        <f t="shared" si="0"/>
        <v>-</v>
      </c>
      <c r="Q27" s="14" t="str">
        <f t="shared" si="0"/>
        <v>-</v>
      </c>
    </row>
    <row r="28" spans="2:17" ht="20.100000000000001" customHeight="1" thickBot="1" x14ac:dyDescent="0.25">
      <c r="B28" s="9" t="s">
        <v>19</v>
      </c>
      <c r="C28" s="12">
        <f>SUM(C11:C27)</f>
        <v>119</v>
      </c>
      <c r="D28" s="12">
        <f t="shared" ref="D28:L28" si="2">SUM(D11:D27)</f>
        <v>76</v>
      </c>
      <c r="E28" s="12">
        <f t="shared" si="2"/>
        <v>25</v>
      </c>
      <c r="F28" s="12">
        <f t="shared" si="2"/>
        <v>12</v>
      </c>
      <c r="G28" s="12">
        <f t="shared" si="2"/>
        <v>6</v>
      </c>
      <c r="H28" s="12">
        <f t="shared" si="2"/>
        <v>153</v>
      </c>
      <c r="I28" s="12">
        <f t="shared" si="2"/>
        <v>75</v>
      </c>
      <c r="J28" s="12">
        <f t="shared" si="2"/>
        <v>44</v>
      </c>
      <c r="K28" s="12">
        <f t="shared" si="2"/>
        <v>21</v>
      </c>
      <c r="L28" s="12">
        <f t="shared" si="2"/>
        <v>13</v>
      </c>
      <c r="M28" s="15">
        <f t="shared" si="1"/>
        <v>0.2857142857142857</v>
      </c>
      <c r="N28" s="15">
        <f t="shared" si="0"/>
        <v>-1.3157894736842105E-2</v>
      </c>
      <c r="O28" s="15">
        <f t="shared" si="0"/>
        <v>0.76</v>
      </c>
      <c r="P28" s="15">
        <f t="shared" si="0"/>
        <v>0.75</v>
      </c>
      <c r="Q28" s="15">
        <f t="shared" si="0"/>
        <v>1.1666666666666667</v>
      </c>
    </row>
    <row r="29" spans="2:17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2" spans="2:17" ht="44.25" customHeight="1" thickBot="1" x14ac:dyDescent="0.25">
      <c r="C32" s="51" t="s">
        <v>119</v>
      </c>
      <c r="D32" s="51"/>
      <c r="E32" s="51"/>
      <c r="F32" s="51"/>
      <c r="G32" s="32"/>
      <c r="H32" s="50" t="s">
        <v>120</v>
      </c>
      <c r="I32" s="51"/>
      <c r="J32" s="51"/>
      <c r="K32" s="51"/>
      <c r="L32" s="32"/>
      <c r="M32" s="50" t="s">
        <v>122</v>
      </c>
      <c r="N32" s="51"/>
      <c r="O32" s="51"/>
      <c r="P32" s="51"/>
      <c r="Q32" s="32"/>
    </row>
    <row r="33" spans="2:17" ht="44.25" customHeight="1" thickBot="1" x14ac:dyDescent="0.25">
      <c r="C33" s="42" t="s">
        <v>86</v>
      </c>
      <c r="D33" s="42"/>
      <c r="E33" s="42"/>
      <c r="F33" s="42"/>
      <c r="G33" s="43"/>
      <c r="H33" s="42" t="s">
        <v>86</v>
      </c>
      <c r="I33" s="42"/>
      <c r="J33" s="42"/>
      <c r="K33" s="42"/>
      <c r="L33" s="43"/>
      <c r="M33" s="42" t="s">
        <v>86</v>
      </c>
      <c r="N33" s="42"/>
      <c r="O33" s="42"/>
      <c r="P33" s="42"/>
      <c r="Q33" s="43"/>
    </row>
    <row r="34" spans="2:17" ht="44.25" customHeight="1" thickBot="1" x14ac:dyDescent="0.25">
      <c r="C34" s="10" t="s">
        <v>33</v>
      </c>
      <c r="D34" s="10" t="s">
        <v>87</v>
      </c>
      <c r="E34" s="10" t="s">
        <v>89</v>
      </c>
      <c r="F34" s="10" t="s">
        <v>88</v>
      </c>
      <c r="G34" s="10" t="s">
        <v>90</v>
      </c>
      <c r="H34" s="10" t="s">
        <v>33</v>
      </c>
      <c r="I34" s="10" t="s">
        <v>87</v>
      </c>
      <c r="J34" s="10" t="s">
        <v>89</v>
      </c>
      <c r="K34" s="10" t="s">
        <v>88</v>
      </c>
      <c r="L34" s="10" t="s">
        <v>90</v>
      </c>
      <c r="M34" s="10" t="s">
        <v>33</v>
      </c>
      <c r="N34" s="10" t="s">
        <v>87</v>
      </c>
      <c r="O34" s="10" t="s">
        <v>89</v>
      </c>
      <c r="P34" s="10" t="s">
        <v>88</v>
      </c>
      <c r="Q34" s="10" t="s">
        <v>90</v>
      </c>
    </row>
    <row r="35" spans="2:17" ht="20.100000000000001" customHeight="1" thickBot="1" x14ac:dyDescent="0.25">
      <c r="B35" s="5" t="s">
        <v>2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14" t="str">
        <f>IF(C35=0,"-",IF(H35=0,"-",(H35-C35)/C35))</f>
        <v>-</v>
      </c>
      <c r="N35" s="14" t="str">
        <f t="shared" ref="N35:N52" si="3">IF(D35=0,"-",IF(I35=0,"-",(I35-D35)/D35))</f>
        <v>-</v>
      </c>
      <c r="O35" s="14" t="str">
        <f t="shared" ref="O35:O52" si="4">IF(E35=0,"-",IF(J35=0,"-",(J35-E35)/E35))</f>
        <v>-</v>
      </c>
      <c r="P35" s="14" t="str">
        <f t="shared" ref="P35:P52" si="5">IF(F35=0,"-",IF(K35=0,"-",(K35-F35)/F35))</f>
        <v>-</v>
      </c>
      <c r="Q35" s="14" t="str">
        <f t="shared" ref="Q35:Q52" si="6">IF(G35=0,"-",IF(L35=0,"-",(L35-G35)/G35))</f>
        <v>-</v>
      </c>
    </row>
    <row r="36" spans="2:17" ht="20.100000000000001" customHeight="1" thickBot="1" x14ac:dyDescent="0.25">
      <c r="B36" s="6" t="s">
        <v>3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14" t="str">
        <f t="shared" ref="M36:M52" si="7">IF(C36=0,"-",IF(H36=0,"-",(H36-C36)/C36))</f>
        <v>-</v>
      </c>
      <c r="N36" s="14" t="str">
        <f t="shared" si="3"/>
        <v>-</v>
      </c>
      <c r="O36" s="14" t="str">
        <f t="shared" si="4"/>
        <v>-</v>
      </c>
      <c r="P36" s="14" t="str">
        <f t="shared" si="5"/>
        <v>-</v>
      </c>
      <c r="Q36" s="14" t="str">
        <f t="shared" si="6"/>
        <v>-</v>
      </c>
    </row>
    <row r="37" spans="2:17" ht="20.100000000000001" customHeight="1" thickBot="1" x14ac:dyDescent="0.25">
      <c r="B37" s="6" t="s">
        <v>4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14" t="str">
        <f t="shared" si="7"/>
        <v>-</v>
      </c>
      <c r="N37" s="14" t="str">
        <f t="shared" si="3"/>
        <v>-</v>
      </c>
      <c r="O37" s="14" t="str">
        <f t="shared" si="4"/>
        <v>-</v>
      </c>
      <c r="P37" s="14" t="str">
        <f t="shared" si="5"/>
        <v>-</v>
      </c>
      <c r="Q37" s="14" t="str">
        <f t="shared" si="6"/>
        <v>-</v>
      </c>
    </row>
    <row r="38" spans="2:17" ht="20.100000000000001" customHeight="1" thickBot="1" x14ac:dyDescent="0.25">
      <c r="B38" s="6" t="s">
        <v>5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14" t="str">
        <f t="shared" si="7"/>
        <v>-</v>
      </c>
      <c r="N38" s="14" t="str">
        <f t="shared" si="3"/>
        <v>-</v>
      </c>
      <c r="O38" s="14" t="str">
        <f t="shared" si="4"/>
        <v>-</v>
      </c>
      <c r="P38" s="14" t="str">
        <f t="shared" si="5"/>
        <v>-</v>
      </c>
      <c r="Q38" s="14" t="str">
        <f t="shared" si="6"/>
        <v>-</v>
      </c>
    </row>
    <row r="39" spans="2:17" ht="20.100000000000001" customHeight="1" thickBot="1" x14ac:dyDescent="0.25">
      <c r="B39" s="6" t="s">
        <v>6</v>
      </c>
      <c r="C39" s="23">
        <v>1</v>
      </c>
      <c r="D39" s="23">
        <v>1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14" t="str">
        <f t="shared" si="7"/>
        <v>-</v>
      </c>
      <c r="N39" s="14" t="str">
        <f t="shared" si="3"/>
        <v>-</v>
      </c>
      <c r="O39" s="14" t="str">
        <f t="shared" si="4"/>
        <v>-</v>
      </c>
      <c r="P39" s="14" t="str">
        <f t="shared" si="5"/>
        <v>-</v>
      </c>
      <c r="Q39" s="14" t="str">
        <f t="shared" si="6"/>
        <v>-</v>
      </c>
    </row>
    <row r="40" spans="2:17" ht="20.100000000000001" customHeight="1" thickBot="1" x14ac:dyDescent="0.25">
      <c r="B40" s="6" t="s">
        <v>7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14" t="str">
        <f t="shared" si="7"/>
        <v>-</v>
      </c>
      <c r="N40" s="14" t="str">
        <f t="shared" si="3"/>
        <v>-</v>
      </c>
      <c r="O40" s="14" t="str">
        <f t="shared" si="4"/>
        <v>-</v>
      </c>
      <c r="P40" s="14" t="str">
        <f t="shared" si="5"/>
        <v>-</v>
      </c>
      <c r="Q40" s="14" t="str">
        <f t="shared" si="6"/>
        <v>-</v>
      </c>
    </row>
    <row r="41" spans="2:17" ht="20.100000000000001" customHeight="1" thickBot="1" x14ac:dyDescent="0.25">
      <c r="B41" s="6" t="s">
        <v>8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14" t="str">
        <f t="shared" si="7"/>
        <v>-</v>
      </c>
      <c r="N41" s="14" t="str">
        <f t="shared" si="3"/>
        <v>-</v>
      </c>
      <c r="O41" s="14" t="str">
        <f t="shared" si="4"/>
        <v>-</v>
      </c>
      <c r="P41" s="14" t="str">
        <f t="shared" si="5"/>
        <v>-</v>
      </c>
      <c r="Q41" s="14" t="str">
        <f t="shared" si="6"/>
        <v>-</v>
      </c>
    </row>
    <row r="42" spans="2:17" ht="20.100000000000001" customHeight="1" thickBot="1" x14ac:dyDescent="0.25">
      <c r="B42" s="6" t="s">
        <v>9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14" t="str">
        <f t="shared" si="7"/>
        <v>-</v>
      </c>
      <c r="N42" s="14" t="str">
        <f t="shared" si="3"/>
        <v>-</v>
      </c>
      <c r="O42" s="14" t="str">
        <f t="shared" si="4"/>
        <v>-</v>
      </c>
      <c r="P42" s="14" t="str">
        <f t="shared" si="5"/>
        <v>-</v>
      </c>
      <c r="Q42" s="14" t="str">
        <f t="shared" si="6"/>
        <v>-</v>
      </c>
    </row>
    <row r="43" spans="2:17" ht="20.100000000000001" customHeight="1" thickBot="1" x14ac:dyDescent="0.25">
      <c r="B43" s="6" t="s">
        <v>10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1</v>
      </c>
      <c r="I43" s="23">
        <v>0</v>
      </c>
      <c r="J43" s="23">
        <v>0</v>
      </c>
      <c r="K43" s="23">
        <v>1</v>
      </c>
      <c r="L43" s="23">
        <v>0</v>
      </c>
      <c r="M43" s="14" t="str">
        <f t="shared" si="7"/>
        <v>-</v>
      </c>
      <c r="N43" s="14" t="str">
        <f t="shared" si="3"/>
        <v>-</v>
      </c>
      <c r="O43" s="14" t="str">
        <f t="shared" si="4"/>
        <v>-</v>
      </c>
      <c r="P43" s="14" t="str">
        <f t="shared" si="5"/>
        <v>-</v>
      </c>
      <c r="Q43" s="14" t="str">
        <f t="shared" si="6"/>
        <v>-</v>
      </c>
    </row>
    <row r="44" spans="2:17" ht="20.100000000000001" customHeight="1" thickBot="1" x14ac:dyDescent="0.25">
      <c r="B44" s="6" t="s">
        <v>11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14" t="str">
        <f t="shared" si="7"/>
        <v>-</v>
      </c>
      <c r="N44" s="14" t="str">
        <f t="shared" si="3"/>
        <v>-</v>
      </c>
      <c r="O44" s="14" t="str">
        <f t="shared" si="4"/>
        <v>-</v>
      </c>
      <c r="P44" s="14" t="str">
        <f t="shared" si="5"/>
        <v>-</v>
      </c>
      <c r="Q44" s="14" t="str">
        <f t="shared" si="6"/>
        <v>-</v>
      </c>
    </row>
    <row r="45" spans="2:17" ht="20.100000000000001" customHeight="1" thickBot="1" x14ac:dyDescent="0.25">
      <c r="B45" s="6" t="s">
        <v>12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14" t="str">
        <f t="shared" si="7"/>
        <v>-</v>
      </c>
      <c r="N45" s="14" t="str">
        <f t="shared" si="3"/>
        <v>-</v>
      </c>
      <c r="O45" s="14" t="str">
        <f t="shared" si="4"/>
        <v>-</v>
      </c>
      <c r="P45" s="14" t="str">
        <f t="shared" si="5"/>
        <v>-</v>
      </c>
      <c r="Q45" s="14" t="str">
        <f t="shared" si="6"/>
        <v>-</v>
      </c>
    </row>
    <row r="46" spans="2:17" ht="20.100000000000001" customHeight="1" thickBot="1" x14ac:dyDescent="0.25">
      <c r="B46" s="6" t="s">
        <v>13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14" t="str">
        <f t="shared" si="7"/>
        <v>-</v>
      </c>
      <c r="N46" s="14" t="str">
        <f t="shared" si="3"/>
        <v>-</v>
      </c>
      <c r="O46" s="14" t="str">
        <f t="shared" si="4"/>
        <v>-</v>
      </c>
      <c r="P46" s="14" t="str">
        <f t="shared" si="5"/>
        <v>-</v>
      </c>
      <c r="Q46" s="14" t="str">
        <f t="shared" si="6"/>
        <v>-</v>
      </c>
    </row>
    <row r="47" spans="2:17" ht="20.100000000000001" customHeight="1" thickBot="1" x14ac:dyDescent="0.25">
      <c r="B47" s="6" t="s">
        <v>14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14" t="str">
        <f t="shared" si="7"/>
        <v>-</v>
      </c>
      <c r="N47" s="14" t="str">
        <f t="shared" si="3"/>
        <v>-</v>
      </c>
      <c r="O47" s="14" t="str">
        <f t="shared" si="4"/>
        <v>-</v>
      </c>
      <c r="P47" s="14" t="str">
        <f t="shared" si="5"/>
        <v>-</v>
      </c>
      <c r="Q47" s="14" t="str">
        <f t="shared" si="6"/>
        <v>-</v>
      </c>
    </row>
    <row r="48" spans="2:17" ht="20.100000000000001" customHeight="1" thickBot="1" x14ac:dyDescent="0.25">
      <c r="B48" s="6" t="s">
        <v>15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14" t="str">
        <f t="shared" si="7"/>
        <v>-</v>
      </c>
      <c r="N48" s="14" t="str">
        <f t="shared" si="3"/>
        <v>-</v>
      </c>
      <c r="O48" s="14" t="str">
        <f t="shared" si="4"/>
        <v>-</v>
      </c>
      <c r="P48" s="14" t="str">
        <f t="shared" si="5"/>
        <v>-</v>
      </c>
      <c r="Q48" s="14" t="str">
        <f t="shared" si="6"/>
        <v>-</v>
      </c>
    </row>
    <row r="49" spans="2:17" ht="20.100000000000001" customHeight="1" thickBot="1" x14ac:dyDescent="0.25">
      <c r="B49" s="6" t="s">
        <v>16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14" t="str">
        <f t="shared" si="7"/>
        <v>-</v>
      </c>
      <c r="N49" s="14" t="str">
        <f t="shared" si="3"/>
        <v>-</v>
      </c>
      <c r="O49" s="14" t="str">
        <f t="shared" si="4"/>
        <v>-</v>
      </c>
      <c r="P49" s="14" t="str">
        <f t="shared" si="5"/>
        <v>-</v>
      </c>
      <c r="Q49" s="14" t="str">
        <f t="shared" si="6"/>
        <v>-</v>
      </c>
    </row>
    <row r="50" spans="2:17" ht="20.100000000000001" customHeight="1" thickBot="1" x14ac:dyDescent="0.25">
      <c r="B50" s="7" t="s">
        <v>17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14" t="str">
        <f t="shared" si="7"/>
        <v>-</v>
      </c>
      <c r="N50" s="14" t="str">
        <f t="shared" si="3"/>
        <v>-</v>
      </c>
      <c r="O50" s="14" t="str">
        <f t="shared" si="4"/>
        <v>-</v>
      </c>
      <c r="P50" s="14" t="str">
        <f t="shared" si="5"/>
        <v>-</v>
      </c>
      <c r="Q50" s="14" t="str">
        <f t="shared" si="6"/>
        <v>-</v>
      </c>
    </row>
    <row r="51" spans="2:17" ht="20.100000000000001" customHeight="1" thickBot="1" x14ac:dyDescent="0.25">
      <c r="B51" s="8" t="s">
        <v>18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14" t="str">
        <f t="shared" si="7"/>
        <v>-</v>
      </c>
      <c r="N51" s="14" t="str">
        <f t="shared" si="3"/>
        <v>-</v>
      </c>
      <c r="O51" s="14" t="str">
        <f t="shared" si="4"/>
        <v>-</v>
      </c>
      <c r="P51" s="14" t="str">
        <f t="shared" si="5"/>
        <v>-</v>
      </c>
      <c r="Q51" s="14" t="str">
        <f t="shared" si="6"/>
        <v>-</v>
      </c>
    </row>
    <row r="52" spans="2:17" ht="20.100000000000001" customHeight="1" thickBot="1" x14ac:dyDescent="0.25">
      <c r="B52" s="9" t="s">
        <v>19</v>
      </c>
      <c r="C52" s="12">
        <f>SUM(C35:C51)</f>
        <v>1</v>
      </c>
      <c r="D52" s="12">
        <f t="shared" ref="D52:L52" si="8">SUM(D35:D51)</f>
        <v>1</v>
      </c>
      <c r="E52" s="12">
        <f t="shared" si="8"/>
        <v>0</v>
      </c>
      <c r="F52" s="12">
        <f t="shared" si="8"/>
        <v>0</v>
      </c>
      <c r="G52" s="12">
        <f t="shared" si="8"/>
        <v>0</v>
      </c>
      <c r="H52" s="12">
        <f t="shared" si="8"/>
        <v>1</v>
      </c>
      <c r="I52" s="12">
        <f t="shared" si="8"/>
        <v>0</v>
      </c>
      <c r="J52" s="12">
        <f t="shared" si="8"/>
        <v>0</v>
      </c>
      <c r="K52" s="12">
        <f t="shared" si="8"/>
        <v>1</v>
      </c>
      <c r="L52" s="12">
        <f t="shared" si="8"/>
        <v>0</v>
      </c>
      <c r="M52" s="15">
        <f t="shared" si="7"/>
        <v>0</v>
      </c>
      <c r="N52" s="15" t="str">
        <f t="shared" si="3"/>
        <v>-</v>
      </c>
      <c r="O52" s="15" t="str">
        <f t="shared" si="4"/>
        <v>-</v>
      </c>
      <c r="P52" s="15" t="str">
        <f t="shared" si="5"/>
        <v>-</v>
      </c>
      <c r="Q52" s="15" t="str">
        <f t="shared" si="6"/>
        <v>-</v>
      </c>
    </row>
    <row r="53" spans="2:17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</row>
  </sheetData>
  <mergeCells count="12">
    <mergeCell ref="C9:G9"/>
    <mergeCell ref="H9:L9"/>
    <mergeCell ref="M9:Q9"/>
    <mergeCell ref="C8:G8"/>
    <mergeCell ref="H8:L8"/>
    <mergeCell ref="M8:Q8"/>
    <mergeCell ref="C32:G32"/>
    <mergeCell ref="H32:L32"/>
    <mergeCell ref="M32:Q32"/>
    <mergeCell ref="C33:G33"/>
    <mergeCell ref="H33:L33"/>
    <mergeCell ref="M33:Q3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R5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1.5" bestFit="1" customWidth="1"/>
    <col min="4" max="4" width="23" bestFit="1" customWidth="1"/>
    <col min="5" max="5" width="18.875" bestFit="1" customWidth="1"/>
    <col min="6" max="7" width="14.25" bestFit="1" customWidth="1"/>
    <col min="8" max="8" width="17.75" bestFit="1" customWidth="1"/>
    <col min="9" max="9" width="23.5" bestFit="1" customWidth="1"/>
    <col min="10" max="10" width="21.125" bestFit="1" customWidth="1"/>
    <col min="11" max="11" width="11.5" bestFit="1" customWidth="1"/>
    <col min="12" max="12" width="23" bestFit="1" customWidth="1"/>
    <col min="13" max="13" width="18.875" bestFit="1" customWidth="1"/>
    <col min="14" max="15" width="14.25" bestFit="1" customWidth="1"/>
    <col min="16" max="16" width="17.75" bestFit="1" customWidth="1"/>
    <col min="17" max="17" width="23.5" bestFit="1" customWidth="1"/>
    <col min="18" max="18" width="21.125" bestFit="1" customWidth="1"/>
    <col min="19" max="19" width="11.875" customWidth="1"/>
  </cols>
  <sheetData>
    <row r="7" spans="2:18" ht="26.25" customHeight="1" x14ac:dyDescent="0.2"/>
    <row r="8" spans="2:18" ht="44.1" customHeight="1" thickBot="1" x14ac:dyDescent="0.25">
      <c r="C8" s="32" t="s">
        <v>119</v>
      </c>
      <c r="D8" s="33"/>
      <c r="E8" s="33"/>
      <c r="F8" s="33"/>
      <c r="G8" s="33"/>
      <c r="H8" s="33"/>
      <c r="I8" s="33"/>
      <c r="J8" s="33"/>
      <c r="K8" s="32" t="s">
        <v>120</v>
      </c>
      <c r="L8" s="33"/>
      <c r="M8" s="33"/>
      <c r="N8" s="33"/>
      <c r="O8" s="33"/>
      <c r="P8" s="33"/>
      <c r="Q8" s="33"/>
      <c r="R8" s="33"/>
    </row>
    <row r="9" spans="2:18" ht="44.1" customHeight="1" thickBot="1" x14ac:dyDescent="0.25">
      <c r="C9" s="34" t="s">
        <v>20</v>
      </c>
      <c r="D9" s="36" t="s">
        <v>28</v>
      </c>
      <c r="E9" s="27" t="s">
        <v>21</v>
      </c>
      <c r="F9" s="29" t="s">
        <v>22</v>
      </c>
      <c r="G9" s="30"/>
      <c r="H9" s="31"/>
      <c r="I9" s="27" t="s">
        <v>23</v>
      </c>
      <c r="J9" s="27" t="s">
        <v>24</v>
      </c>
      <c r="K9" s="27" t="s">
        <v>20</v>
      </c>
      <c r="L9" s="36" t="s">
        <v>28</v>
      </c>
      <c r="M9" s="27" t="s">
        <v>21</v>
      </c>
      <c r="N9" s="29" t="s">
        <v>22</v>
      </c>
      <c r="O9" s="30"/>
      <c r="P9" s="31"/>
      <c r="Q9" s="27" t="s">
        <v>23</v>
      </c>
      <c r="R9" s="27" t="s">
        <v>24</v>
      </c>
    </row>
    <row r="10" spans="2:18" ht="44.1" customHeight="1" thickBot="1" x14ac:dyDescent="0.25">
      <c r="C10" s="35"/>
      <c r="D10" s="37"/>
      <c r="E10" s="28"/>
      <c r="F10" s="10" t="s">
        <v>25</v>
      </c>
      <c r="G10" s="10" t="s">
        <v>26</v>
      </c>
      <c r="H10" s="10" t="s">
        <v>27</v>
      </c>
      <c r="I10" s="28"/>
      <c r="J10" s="28"/>
      <c r="K10" s="28"/>
      <c r="L10" s="37"/>
      <c r="M10" s="28"/>
      <c r="N10" s="10" t="s">
        <v>25</v>
      </c>
      <c r="O10" s="10" t="s">
        <v>26</v>
      </c>
      <c r="P10" s="10" t="s">
        <v>27</v>
      </c>
      <c r="Q10" s="28"/>
      <c r="R10" s="28"/>
    </row>
    <row r="11" spans="2:18" ht="20.100000000000001" customHeight="1" thickBot="1" x14ac:dyDescent="0.25">
      <c r="B11" s="5" t="s">
        <v>2</v>
      </c>
      <c r="C11" s="11">
        <v>10233</v>
      </c>
      <c r="D11" s="11">
        <v>68</v>
      </c>
      <c r="E11" s="11">
        <v>20</v>
      </c>
      <c r="F11" s="11">
        <v>7313</v>
      </c>
      <c r="G11" s="11">
        <v>137</v>
      </c>
      <c r="H11" s="11">
        <v>1367</v>
      </c>
      <c r="I11" s="11">
        <v>854</v>
      </c>
      <c r="J11" s="11">
        <v>474</v>
      </c>
      <c r="K11" s="11">
        <v>10432</v>
      </c>
      <c r="L11" s="11">
        <v>37</v>
      </c>
      <c r="M11" s="11">
        <v>3</v>
      </c>
      <c r="N11" s="11">
        <v>7856</v>
      </c>
      <c r="O11" s="11">
        <v>154</v>
      </c>
      <c r="P11" s="11">
        <v>1456</v>
      </c>
      <c r="Q11" s="11">
        <v>568</v>
      </c>
      <c r="R11" s="11">
        <v>358</v>
      </c>
    </row>
    <row r="12" spans="2:18" ht="20.100000000000001" customHeight="1" thickBot="1" x14ac:dyDescent="0.25">
      <c r="B12" s="6" t="s">
        <v>3</v>
      </c>
      <c r="C12" s="11">
        <v>1357</v>
      </c>
      <c r="D12" s="11">
        <v>2</v>
      </c>
      <c r="E12" s="11">
        <v>1</v>
      </c>
      <c r="F12" s="11">
        <v>846</v>
      </c>
      <c r="G12" s="11">
        <v>45</v>
      </c>
      <c r="H12" s="11">
        <v>301</v>
      </c>
      <c r="I12" s="11">
        <v>136</v>
      </c>
      <c r="J12" s="11">
        <v>26</v>
      </c>
      <c r="K12" s="11">
        <v>1408</v>
      </c>
      <c r="L12" s="11">
        <v>7</v>
      </c>
      <c r="M12" s="11">
        <v>1</v>
      </c>
      <c r="N12" s="11">
        <v>877</v>
      </c>
      <c r="O12" s="11">
        <v>31</v>
      </c>
      <c r="P12" s="11">
        <v>385</v>
      </c>
      <c r="Q12" s="11">
        <v>96</v>
      </c>
      <c r="R12" s="11">
        <v>11</v>
      </c>
    </row>
    <row r="13" spans="2:18" ht="20.100000000000001" customHeight="1" thickBot="1" x14ac:dyDescent="0.25">
      <c r="B13" s="6" t="s">
        <v>4</v>
      </c>
      <c r="C13" s="11">
        <v>742</v>
      </c>
      <c r="D13" s="11">
        <v>6</v>
      </c>
      <c r="E13" s="11">
        <v>0</v>
      </c>
      <c r="F13" s="11">
        <v>511</v>
      </c>
      <c r="G13" s="11">
        <v>4</v>
      </c>
      <c r="H13" s="11">
        <v>122</v>
      </c>
      <c r="I13" s="11">
        <v>72</v>
      </c>
      <c r="J13" s="11">
        <v>27</v>
      </c>
      <c r="K13" s="11">
        <v>942</v>
      </c>
      <c r="L13" s="11">
        <v>6</v>
      </c>
      <c r="M13" s="11">
        <v>3</v>
      </c>
      <c r="N13" s="11">
        <v>611</v>
      </c>
      <c r="O13" s="11">
        <v>5</v>
      </c>
      <c r="P13" s="11">
        <v>173</v>
      </c>
      <c r="Q13" s="11">
        <v>120</v>
      </c>
      <c r="R13" s="11">
        <v>24</v>
      </c>
    </row>
    <row r="14" spans="2:18" ht="20.100000000000001" customHeight="1" thickBot="1" x14ac:dyDescent="0.25">
      <c r="B14" s="6" t="s">
        <v>5</v>
      </c>
      <c r="C14" s="11">
        <v>2012</v>
      </c>
      <c r="D14" s="11">
        <v>37</v>
      </c>
      <c r="E14" s="11">
        <v>16</v>
      </c>
      <c r="F14" s="11">
        <v>1361</v>
      </c>
      <c r="G14" s="11">
        <v>68</v>
      </c>
      <c r="H14" s="11">
        <v>286</v>
      </c>
      <c r="I14" s="11">
        <v>242</v>
      </c>
      <c r="J14" s="11">
        <v>2</v>
      </c>
      <c r="K14" s="11">
        <v>1886</v>
      </c>
      <c r="L14" s="11">
        <v>196</v>
      </c>
      <c r="M14" s="11">
        <v>11</v>
      </c>
      <c r="N14" s="11">
        <v>1082</v>
      </c>
      <c r="O14" s="11">
        <v>44</v>
      </c>
      <c r="P14" s="11">
        <v>386</v>
      </c>
      <c r="Q14" s="11">
        <v>161</v>
      </c>
      <c r="R14" s="11">
        <v>6</v>
      </c>
    </row>
    <row r="15" spans="2:18" ht="20.100000000000001" customHeight="1" thickBot="1" x14ac:dyDescent="0.25">
      <c r="B15" s="6" t="s">
        <v>6</v>
      </c>
      <c r="C15" s="11">
        <v>2818</v>
      </c>
      <c r="D15" s="11">
        <v>31</v>
      </c>
      <c r="E15" s="11">
        <v>0</v>
      </c>
      <c r="F15" s="11">
        <v>1697</v>
      </c>
      <c r="G15" s="11">
        <v>40</v>
      </c>
      <c r="H15" s="11">
        <v>509</v>
      </c>
      <c r="I15" s="11">
        <v>409</v>
      </c>
      <c r="J15" s="11">
        <v>132</v>
      </c>
      <c r="K15" s="11">
        <v>2767</v>
      </c>
      <c r="L15" s="11">
        <v>8</v>
      </c>
      <c r="M15" s="11">
        <v>2</v>
      </c>
      <c r="N15" s="11">
        <v>1799</v>
      </c>
      <c r="O15" s="11">
        <v>50</v>
      </c>
      <c r="P15" s="11">
        <v>480</v>
      </c>
      <c r="Q15" s="11">
        <v>340</v>
      </c>
      <c r="R15" s="11">
        <v>88</v>
      </c>
    </row>
    <row r="16" spans="2:18" ht="20.100000000000001" customHeight="1" thickBot="1" x14ac:dyDescent="0.25">
      <c r="B16" s="6" t="s">
        <v>7</v>
      </c>
      <c r="C16" s="11">
        <v>593</v>
      </c>
      <c r="D16" s="11">
        <v>6</v>
      </c>
      <c r="E16" s="11">
        <v>2</v>
      </c>
      <c r="F16" s="11">
        <v>350</v>
      </c>
      <c r="G16" s="11">
        <v>10</v>
      </c>
      <c r="H16" s="11">
        <v>109</v>
      </c>
      <c r="I16" s="11">
        <v>49</v>
      </c>
      <c r="J16" s="11">
        <v>67</v>
      </c>
      <c r="K16" s="11">
        <v>559</v>
      </c>
      <c r="L16" s="11">
        <v>4</v>
      </c>
      <c r="M16" s="11">
        <v>0</v>
      </c>
      <c r="N16" s="11">
        <v>301</v>
      </c>
      <c r="O16" s="11">
        <v>0</v>
      </c>
      <c r="P16" s="11">
        <v>88</v>
      </c>
      <c r="Q16" s="11">
        <v>31</v>
      </c>
      <c r="R16" s="11">
        <v>135</v>
      </c>
    </row>
    <row r="17" spans="2:18" ht="20.100000000000001" customHeight="1" thickBot="1" x14ac:dyDescent="0.25">
      <c r="B17" s="6" t="s">
        <v>8</v>
      </c>
      <c r="C17" s="11">
        <v>1584</v>
      </c>
      <c r="D17" s="11">
        <v>3</v>
      </c>
      <c r="E17" s="11">
        <v>2</v>
      </c>
      <c r="F17" s="11">
        <v>1289</v>
      </c>
      <c r="G17" s="11">
        <v>27</v>
      </c>
      <c r="H17" s="11">
        <v>219</v>
      </c>
      <c r="I17" s="11">
        <v>39</v>
      </c>
      <c r="J17" s="11">
        <v>5</v>
      </c>
      <c r="K17" s="11">
        <v>1529</v>
      </c>
      <c r="L17" s="11">
        <v>3</v>
      </c>
      <c r="M17" s="11">
        <v>0</v>
      </c>
      <c r="N17" s="11">
        <v>1309</v>
      </c>
      <c r="O17" s="11">
        <v>15</v>
      </c>
      <c r="P17" s="11">
        <v>168</v>
      </c>
      <c r="Q17" s="11">
        <v>15</v>
      </c>
      <c r="R17" s="11">
        <v>19</v>
      </c>
    </row>
    <row r="18" spans="2:18" ht="20.100000000000001" customHeight="1" thickBot="1" x14ac:dyDescent="0.25">
      <c r="B18" s="6" t="s">
        <v>9</v>
      </c>
      <c r="C18" s="11">
        <v>1581</v>
      </c>
      <c r="D18" s="11">
        <v>19</v>
      </c>
      <c r="E18" s="11">
        <v>0</v>
      </c>
      <c r="F18" s="11">
        <v>1288</v>
      </c>
      <c r="G18" s="11">
        <v>31</v>
      </c>
      <c r="H18" s="11">
        <v>78</v>
      </c>
      <c r="I18" s="11">
        <v>106</v>
      </c>
      <c r="J18" s="11">
        <v>59</v>
      </c>
      <c r="K18" s="11">
        <v>1695</v>
      </c>
      <c r="L18" s="11">
        <v>23</v>
      </c>
      <c r="M18" s="11">
        <v>0</v>
      </c>
      <c r="N18" s="11">
        <v>1284</v>
      </c>
      <c r="O18" s="11">
        <v>55</v>
      </c>
      <c r="P18" s="11">
        <v>213</v>
      </c>
      <c r="Q18" s="11">
        <v>76</v>
      </c>
      <c r="R18" s="11">
        <v>44</v>
      </c>
    </row>
    <row r="19" spans="2:18" ht="20.100000000000001" customHeight="1" thickBot="1" x14ac:dyDescent="0.25">
      <c r="B19" s="6" t="s">
        <v>10</v>
      </c>
      <c r="C19" s="11">
        <v>5852</v>
      </c>
      <c r="D19" s="11">
        <v>68</v>
      </c>
      <c r="E19" s="11">
        <v>10</v>
      </c>
      <c r="F19" s="11">
        <v>4143</v>
      </c>
      <c r="G19" s="11">
        <v>51</v>
      </c>
      <c r="H19" s="11">
        <v>1056</v>
      </c>
      <c r="I19" s="11">
        <v>505</v>
      </c>
      <c r="J19" s="11">
        <v>19</v>
      </c>
      <c r="K19" s="11">
        <v>6431</v>
      </c>
      <c r="L19" s="11">
        <v>62</v>
      </c>
      <c r="M19" s="11">
        <v>4</v>
      </c>
      <c r="N19" s="11">
        <v>4829</v>
      </c>
      <c r="O19" s="11">
        <v>72</v>
      </c>
      <c r="P19" s="11">
        <v>949</v>
      </c>
      <c r="Q19" s="11">
        <v>477</v>
      </c>
      <c r="R19" s="11">
        <v>38</v>
      </c>
    </row>
    <row r="20" spans="2:18" ht="20.100000000000001" customHeight="1" thickBot="1" x14ac:dyDescent="0.25">
      <c r="B20" s="6" t="s">
        <v>11</v>
      </c>
      <c r="C20" s="11">
        <v>6885</v>
      </c>
      <c r="D20" s="11">
        <v>39</v>
      </c>
      <c r="E20" s="11">
        <v>5</v>
      </c>
      <c r="F20" s="11">
        <v>4543</v>
      </c>
      <c r="G20" s="11">
        <v>66</v>
      </c>
      <c r="H20" s="11">
        <v>1002</v>
      </c>
      <c r="I20" s="11">
        <v>813</v>
      </c>
      <c r="J20" s="11">
        <v>417</v>
      </c>
      <c r="K20" s="11">
        <v>7240</v>
      </c>
      <c r="L20" s="11">
        <v>60</v>
      </c>
      <c r="M20" s="11">
        <v>5</v>
      </c>
      <c r="N20" s="11">
        <v>4583</v>
      </c>
      <c r="O20" s="11">
        <v>154</v>
      </c>
      <c r="P20" s="11">
        <v>1338</v>
      </c>
      <c r="Q20" s="11">
        <v>770</v>
      </c>
      <c r="R20" s="11">
        <v>330</v>
      </c>
    </row>
    <row r="21" spans="2:18" ht="20.100000000000001" customHeight="1" thickBot="1" x14ac:dyDescent="0.25">
      <c r="B21" s="6" t="s">
        <v>12</v>
      </c>
      <c r="C21" s="11">
        <v>1000</v>
      </c>
      <c r="D21" s="11">
        <v>16</v>
      </c>
      <c r="E21" s="11">
        <v>5</v>
      </c>
      <c r="F21" s="11">
        <v>543</v>
      </c>
      <c r="G21" s="11">
        <v>13</v>
      </c>
      <c r="H21" s="11">
        <v>120</v>
      </c>
      <c r="I21" s="11">
        <v>42</v>
      </c>
      <c r="J21" s="11">
        <v>261</v>
      </c>
      <c r="K21" s="11">
        <v>838</v>
      </c>
      <c r="L21" s="11">
        <v>10</v>
      </c>
      <c r="M21" s="11">
        <v>9</v>
      </c>
      <c r="N21" s="11">
        <v>522</v>
      </c>
      <c r="O21" s="11">
        <v>28</v>
      </c>
      <c r="P21" s="11">
        <v>179</v>
      </c>
      <c r="Q21" s="11">
        <v>61</v>
      </c>
      <c r="R21" s="11">
        <v>29</v>
      </c>
    </row>
    <row r="22" spans="2:18" ht="20.100000000000001" customHeight="1" thickBot="1" x14ac:dyDescent="0.25">
      <c r="B22" s="6" t="s">
        <v>13</v>
      </c>
      <c r="C22" s="11">
        <v>1707</v>
      </c>
      <c r="D22" s="11">
        <v>9</v>
      </c>
      <c r="E22" s="11">
        <v>3</v>
      </c>
      <c r="F22" s="11">
        <v>1242</v>
      </c>
      <c r="G22" s="11">
        <v>35</v>
      </c>
      <c r="H22" s="11">
        <v>315</v>
      </c>
      <c r="I22" s="11">
        <v>79</v>
      </c>
      <c r="J22" s="11">
        <v>24</v>
      </c>
      <c r="K22" s="11">
        <v>1955</v>
      </c>
      <c r="L22" s="11">
        <v>34</v>
      </c>
      <c r="M22" s="11">
        <v>3</v>
      </c>
      <c r="N22" s="11">
        <v>1338</v>
      </c>
      <c r="O22" s="11">
        <v>20</v>
      </c>
      <c r="P22" s="11">
        <v>360</v>
      </c>
      <c r="Q22" s="11">
        <v>105</v>
      </c>
      <c r="R22" s="11">
        <v>95</v>
      </c>
    </row>
    <row r="23" spans="2:18" ht="20.100000000000001" customHeight="1" thickBot="1" x14ac:dyDescent="0.25">
      <c r="B23" s="6" t="s">
        <v>14</v>
      </c>
      <c r="C23" s="11">
        <v>7303</v>
      </c>
      <c r="D23" s="11">
        <v>324</v>
      </c>
      <c r="E23" s="11">
        <v>27</v>
      </c>
      <c r="F23" s="11">
        <v>4973</v>
      </c>
      <c r="G23" s="11">
        <v>181</v>
      </c>
      <c r="H23" s="11">
        <v>1292</v>
      </c>
      <c r="I23" s="11">
        <v>320</v>
      </c>
      <c r="J23" s="11">
        <v>186</v>
      </c>
      <c r="K23" s="11">
        <v>8045</v>
      </c>
      <c r="L23" s="11">
        <v>37</v>
      </c>
      <c r="M23" s="11">
        <v>28</v>
      </c>
      <c r="N23" s="11">
        <v>6342</v>
      </c>
      <c r="O23" s="11">
        <v>75</v>
      </c>
      <c r="P23" s="11">
        <v>924</v>
      </c>
      <c r="Q23" s="11">
        <v>301</v>
      </c>
      <c r="R23" s="11">
        <v>338</v>
      </c>
    </row>
    <row r="24" spans="2:18" ht="20.100000000000001" customHeight="1" thickBot="1" x14ac:dyDescent="0.25">
      <c r="B24" s="6" t="s">
        <v>15</v>
      </c>
      <c r="C24" s="11">
        <v>1992</v>
      </c>
      <c r="D24" s="11">
        <v>0</v>
      </c>
      <c r="E24" s="11">
        <v>0</v>
      </c>
      <c r="F24" s="11">
        <v>1457</v>
      </c>
      <c r="G24" s="11">
        <v>61</v>
      </c>
      <c r="H24" s="11">
        <v>356</v>
      </c>
      <c r="I24" s="11">
        <v>109</v>
      </c>
      <c r="J24" s="11">
        <v>9</v>
      </c>
      <c r="K24" s="11">
        <v>2103</v>
      </c>
      <c r="L24" s="11">
        <v>0</v>
      </c>
      <c r="M24" s="11">
        <v>0</v>
      </c>
      <c r="N24" s="11">
        <v>1499</v>
      </c>
      <c r="O24" s="11">
        <v>62</v>
      </c>
      <c r="P24" s="11">
        <v>414</v>
      </c>
      <c r="Q24" s="11">
        <v>127</v>
      </c>
      <c r="R24" s="11">
        <v>1</v>
      </c>
    </row>
    <row r="25" spans="2:18" ht="20.100000000000001" customHeight="1" thickBot="1" x14ac:dyDescent="0.25">
      <c r="B25" s="6" t="s">
        <v>16</v>
      </c>
      <c r="C25" s="11">
        <v>677</v>
      </c>
      <c r="D25" s="11">
        <v>0</v>
      </c>
      <c r="E25" s="11">
        <v>0</v>
      </c>
      <c r="F25" s="11">
        <v>475</v>
      </c>
      <c r="G25" s="11">
        <v>16</v>
      </c>
      <c r="H25" s="11">
        <v>69</v>
      </c>
      <c r="I25" s="11">
        <v>114</v>
      </c>
      <c r="J25" s="11">
        <v>3</v>
      </c>
      <c r="K25" s="11">
        <v>784</v>
      </c>
      <c r="L25" s="11">
        <v>4</v>
      </c>
      <c r="M25" s="11">
        <v>0</v>
      </c>
      <c r="N25" s="11">
        <v>632</v>
      </c>
      <c r="O25" s="11">
        <v>3</v>
      </c>
      <c r="P25" s="11">
        <v>74</v>
      </c>
      <c r="Q25" s="11">
        <v>31</v>
      </c>
      <c r="R25" s="11">
        <v>40</v>
      </c>
    </row>
    <row r="26" spans="2:18" ht="20.100000000000001" customHeight="1" thickBot="1" x14ac:dyDescent="0.25">
      <c r="B26" s="7" t="s">
        <v>17</v>
      </c>
      <c r="C26" s="11">
        <v>1637</v>
      </c>
      <c r="D26" s="11">
        <v>37</v>
      </c>
      <c r="E26" s="11">
        <v>1</v>
      </c>
      <c r="F26" s="11">
        <v>1146</v>
      </c>
      <c r="G26" s="11">
        <v>13</v>
      </c>
      <c r="H26" s="11">
        <v>382</v>
      </c>
      <c r="I26" s="11">
        <v>57</v>
      </c>
      <c r="J26" s="11">
        <v>1</v>
      </c>
      <c r="K26" s="11">
        <v>1675</v>
      </c>
      <c r="L26" s="11">
        <v>44</v>
      </c>
      <c r="M26" s="11">
        <v>0</v>
      </c>
      <c r="N26" s="11">
        <v>1093</v>
      </c>
      <c r="O26" s="11">
        <v>30</v>
      </c>
      <c r="P26" s="11">
        <v>436</v>
      </c>
      <c r="Q26" s="11">
        <v>51</v>
      </c>
      <c r="R26" s="11">
        <v>21</v>
      </c>
    </row>
    <row r="27" spans="2:18" ht="20.100000000000001" customHeight="1" thickBot="1" x14ac:dyDescent="0.25">
      <c r="B27" s="8" t="s">
        <v>18</v>
      </c>
      <c r="C27" s="11">
        <v>254</v>
      </c>
      <c r="D27" s="11">
        <v>2</v>
      </c>
      <c r="E27" s="11">
        <v>0</v>
      </c>
      <c r="F27" s="11">
        <v>245</v>
      </c>
      <c r="G27" s="11">
        <v>1</v>
      </c>
      <c r="H27" s="11">
        <v>4</v>
      </c>
      <c r="I27" s="11">
        <v>2</v>
      </c>
      <c r="J27" s="11">
        <v>0</v>
      </c>
      <c r="K27" s="11">
        <v>247</v>
      </c>
      <c r="L27" s="11">
        <v>2</v>
      </c>
      <c r="M27" s="11">
        <v>0</v>
      </c>
      <c r="N27" s="11">
        <v>241</v>
      </c>
      <c r="O27" s="11">
        <v>0</v>
      </c>
      <c r="P27" s="11">
        <v>4</v>
      </c>
      <c r="Q27" s="11">
        <v>0</v>
      </c>
      <c r="R27" s="11">
        <v>0</v>
      </c>
    </row>
    <row r="28" spans="2:18" ht="20.100000000000001" customHeight="1" thickBot="1" x14ac:dyDescent="0.25">
      <c r="B28" s="9" t="s">
        <v>19</v>
      </c>
      <c r="C28" s="12">
        <f>SUM(C11:C27)</f>
        <v>48227</v>
      </c>
      <c r="D28" s="12">
        <f t="shared" ref="D28:R28" si="0">SUM(D11:D27)</f>
        <v>667</v>
      </c>
      <c r="E28" s="12">
        <f t="shared" si="0"/>
        <v>92</v>
      </c>
      <c r="F28" s="12">
        <f t="shared" si="0"/>
        <v>33422</v>
      </c>
      <c r="G28" s="12">
        <f t="shared" si="0"/>
        <v>799</v>
      </c>
      <c r="H28" s="12">
        <f t="shared" si="0"/>
        <v>7587</v>
      </c>
      <c r="I28" s="12">
        <f t="shared" si="0"/>
        <v>3948</v>
      </c>
      <c r="J28" s="12">
        <f t="shared" si="0"/>
        <v>1712</v>
      </c>
      <c r="K28" s="12">
        <f t="shared" si="0"/>
        <v>50536</v>
      </c>
      <c r="L28" s="12">
        <f t="shared" si="0"/>
        <v>537</v>
      </c>
      <c r="M28" s="12">
        <f t="shared" si="0"/>
        <v>69</v>
      </c>
      <c r="N28" s="12">
        <f t="shared" si="0"/>
        <v>36198</v>
      </c>
      <c r="O28" s="12">
        <f t="shared" si="0"/>
        <v>798</v>
      </c>
      <c r="P28" s="12">
        <f t="shared" si="0"/>
        <v>8027</v>
      </c>
      <c r="Q28" s="12">
        <f t="shared" si="0"/>
        <v>3330</v>
      </c>
      <c r="R28" s="12">
        <f t="shared" si="0"/>
        <v>1577</v>
      </c>
    </row>
    <row r="29" spans="2:18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</row>
    <row r="32" spans="2:18" ht="15" thickBot="1" x14ac:dyDescent="0.25">
      <c r="B32" s="13"/>
      <c r="C32" s="32" t="s">
        <v>109</v>
      </c>
      <c r="D32" s="33"/>
      <c r="E32" s="33"/>
      <c r="F32" s="33"/>
      <c r="G32" s="33"/>
      <c r="H32" s="33"/>
      <c r="I32" s="33"/>
      <c r="J32" s="33"/>
    </row>
    <row r="33" spans="2:10" ht="15" thickBot="1" x14ac:dyDescent="0.25">
      <c r="B33" s="13"/>
      <c r="C33" s="44" t="s">
        <v>121</v>
      </c>
      <c r="D33" s="44"/>
      <c r="E33" s="44"/>
      <c r="F33" s="44"/>
      <c r="G33" s="44"/>
      <c r="H33" s="44"/>
      <c r="I33" s="44"/>
      <c r="J33" s="44"/>
    </row>
    <row r="34" spans="2:10" ht="44.25" customHeight="1" thickBot="1" x14ac:dyDescent="0.25">
      <c r="B34" s="13"/>
      <c r="C34" s="34" t="s">
        <v>20</v>
      </c>
      <c r="D34" s="36" t="s">
        <v>28</v>
      </c>
      <c r="E34" s="27" t="s">
        <v>21</v>
      </c>
      <c r="F34" s="41" t="s">
        <v>22</v>
      </c>
      <c r="G34" s="42"/>
      <c r="H34" s="43"/>
      <c r="I34" s="27" t="s">
        <v>23</v>
      </c>
      <c r="J34" s="27" t="s">
        <v>24</v>
      </c>
    </row>
    <row r="35" spans="2:10" ht="44.25" customHeight="1" thickBot="1" x14ac:dyDescent="0.25">
      <c r="B35" s="13"/>
      <c r="C35" s="38"/>
      <c r="D35" s="39"/>
      <c r="E35" s="40"/>
      <c r="F35" s="10" t="s">
        <v>25</v>
      </c>
      <c r="G35" s="10" t="s">
        <v>26</v>
      </c>
      <c r="H35" s="10" t="s">
        <v>27</v>
      </c>
      <c r="I35" s="40"/>
      <c r="J35" s="40"/>
    </row>
    <row r="36" spans="2:10" ht="20.100000000000001" customHeight="1" thickBot="1" x14ac:dyDescent="0.25">
      <c r="B36" s="5" t="s">
        <v>2</v>
      </c>
      <c r="C36" s="14">
        <f t="shared" ref="C36:J36" si="1">IF(C11&gt;0,(K11-C11)/C11,"-")</f>
        <v>1.9446887520766148E-2</v>
      </c>
      <c r="D36" s="14">
        <f t="shared" si="1"/>
        <v>-0.45588235294117646</v>
      </c>
      <c r="E36" s="14">
        <f t="shared" si="1"/>
        <v>-0.85</v>
      </c>
      <c r="F36" s="14">
        <f t="shared" si="1"/>
        <v>7.425133324217148E-2</v>
      </c>
      <c r="G36" s="14">
        <f t="shared" si="1"/>
        <v>0.12408759124087591</v>
      </c>
      <c r="H36" s="14">
        <f t="shared" si="1"/>
        <v>6.5106071689831749E-2</v>
      </c>
      <c r="I36" s="14">
        <f t="shared" si="1"/>
        <v>-0.33489461358313816</v>
      </c>
      <c r="J36" s="14">
        <f t="shared" si="1"/>
        <v>-0.24472573839662448</v>
      </c>
    </row>
    <row r="37" spans="2:10" ht="20.100000000000001" customHeight="1" thickBot="1" x14ac:dyDescent="0.25">
      <c r="B37" s="6" t="s">
        <v>3</v>
      </c>
      <c r="C37" s="14">
        <f t="shared" ref="C37:J37" si="2">IF(C12&gt;0,(K12-C12)/C12,"-")</f>
        <v>3.7582903463522478E-2</v>
      </c>
      <c r="D37" s="14">
        <f t="shared" si="2"/>
        <v>2.5</v>
      </c>
      <c r="E37" s="14">
        <f t="shared" si="2"/>
        <v>0</v>
      </c>
      <c r="F37" s="14">
        <f t="shared" si="2"/>
        <v>3.664302600472813E-2</v>
      </c>
      <c r="G37" s="14">
        <f t="shared" si="2"/>
        <v>-0.31111111111111112</v>
      </c>
      <c r="H37" s="14">
        <f t="shared" si="2"/>
        <v>0.27906976744186046</v>
      </c>
      <c r="I37" s="14">
        <f t="shared" si="2"/>
        <v>-0.29411764705882354</v>
      </c>
      <c r="J37" s="14">
        <f t="shared" si="2"/>
        <v>-0.57692307692307687</v>
      </c>
    </row>
    <row r="38" spans="2:10" ht="20.100000000000001" customHeight="1" thickBot="1" x14ac:dyDescent="0.25">
      <c r="B38" s="6" t="s">
        <v>4</v>
      </c>
      <c r="C38" s="14">
        <f t="shared" ref="C38:J38" si="3">IF(C13&gt;0,(K13-C13)/C13,"-")</f>
        <v>0.26954177897574122</v>
      </c>
      <c r="D38" s="14">
        <f t="shared" si="3"/>
        <v>0</v>
      </c>
      <c r="E38" s="14" t="str">
        <f t="shared" si="3"/>
        <v>-</v>
      </c>
      <c r="F38" s="14">
        <f t="shared" si="3"/>
        <v>0.19569471624266144</v>
      </c>
      <c r="G38" s="14">
        <f t="shared" si="3"/>
        <v>0.25</v>
      </c>
      <c r="H38" s="14">
        <f t="shared" si="3"/>
        <v>0.41803278688524592</v>
      </c>
      <c r="I38" s="14">
        <f t="shared" si="3"/>
        <v>0.66666666666666663</v>
      </c>
      <c r="J38" s="14">
        <f t="shared" si="3"/>
        <v>-0.1111111111111111</v>
      </c>
    </row>
    <row r="39" spans="2:10" ht="20.100000000000001" customHeight="1" thickBot="1" x14ac:dyDescent="0.25">
      <c r="B39" s="6" t="s">
        <v>5</v>
      </c>
      <c r="C39" s="14">
        <f t="shared" ref="C39:J39" si="4">IF(C14&gt;0,(K14-C14)/C14,"-")</f>
        <v>-6.2624254473161028E-2</v>
      </c>
      <c r="D39" s="14">
        <f t="shared" si="4"/>
        <v>4.2972972972972974</v>
      </c>
      <c r="E39" s="14">
        <f t="shared" si="4"/>
        <v>-0.3125</v>
      </c>
      <c r="F39" s="14">
        <f t="shared" si="4"/>
        <v>-0.20499632623071271</v>
      </c>
      <c r="G39" s="14">
        <f t="shared" si="4"/>
        <v>-0.35294117647058826</v>
      </c>
      <c r="H39" s="14">
        <f t="shared" si="4"/>
        <v>0.34965034965034963</v>
      </c>
      <c r="I39" s="14">
        <f t="shared" si="4"/>
        <v>-0.33471074380165289</v>
      </c>
      <c r="J39" s="14">
        <f t="shared" si="4"/>
        <v>2</v>
      </c>
    </row>
    <row r="40" spans="2:10" ht="20.100000000000001" customHeight="1" thickBot="1" x14ac:dyDescent="0.25">
      <c r="B40" s="6" t="s">
        <v>6</v>
      </c>
      <c r="C40" s="14">
        <f t="shared" ref="C40:J40" si="5">IF(C15&gt;0,(K15-C15)/C15,"-")</f>
        <v>-1.809794180269695E-2</v>
      </c>
      <c r="D40" s="14">
        <f t="shared" si="5"/>
        <v>-0.74193548387096775</v>
      </c>
      <c r="E40" s="14" t="str">
        <f t="shared" si="5"/>
        <v>-</v>
      </c>
      <c r="F40" s="14">
        <f t="shared" si="5"/>
        <v>6.0106069534472596E-2</v>
      </c>
      <c r="G40" s="14">
        <f t="shared" si="5"/>
        <v>0.25</v>
      </c>
      <c r="H40" s="14">
        <f t="shared" si="5"/>
        <v>-5.6974459724950882E-2</v>
      </c>
      <c r="I40" s="14">
        <f t="shared" si="5"/>
        <v>-0.1687041564792176</v>
      </c>
      <c r="J40" s="14">
        <f t="shared" si="5"/>
        <v>-0.33333333333333331</v>
      </c>
    </row>
    <row r="41" spans="2:10" ht="20.100000000000001" customHeight="1" thickBot="1" x14ac:dyDescent="0.25">
      <c r="B41" s="6" t="s">
        <v>7</v>
      </c>
      <c r="C41" s="14">
        <f t="shared" ref="C41:J41" si="6">IF(C16&gt;0,(K16-C16)/C16,"-")</f>
        <v>-5.733558178752108E-2</v>
      </c>
      <c r="D41" s="14">
        <f t="shared" si="6"/>
        <v>-0.33333333333333331</v>
      </c>
      <c r="E41" s="14">
        <f t="shared" si="6"/>
        <v>-1</v>
      </c>
      <c r="F41" s="14">
        <f t="shared" si="6"/>
        <v>-0.14000000000000001</v>
      </c>
      <c r="G41" s="14">
        <f t="shared" si="6"/>
        <v>-1</v>
      </c>
      <c r="H41" s="14">
        <f t="shared" si="6"/>
        <v>-0.19266055045871561</v>
      </c>
      <c r="I41" s="14">
        <f t="shared" si="6"/>
        <v>-0.36734693877551022</v>
      </c>
      <c r="J41" s="14">
        <f t="shared" si="6"/>
        <v>1.0149253731343284</v>
      </c>
    </row>
    <row r="42" spans="2:10" ht="20.100000000000001" customHeight="1" thickBot="1" x14ac:dyDescent="0.25">
      <c r="B42" s="6" t="s">
        <v>8</v>
      </c>
      <c r="C42" s="14">
        <f t="shared" ref="C42:J42" si="7">IF(C17&gt;0,(K17-C17)/C17,"-")</f>
        <v>-3.4722222222222224E-2</v>
      </c>
      <c r="D42" s="14">
        <f t="shared" si="7"/>
        <v>0</v>
      </c>
      <c r="E42" s="14">
        <f t="shared" si="7"/>
        <v>-1</v>
      </c>
      <c r="F42" s="14">
        <f t="shared" si="7"/>
        <v>1.5515903801396431E-2</v>
      </c>
      <c r="G42" s="14">
        <f t="shared" si="7"/>
        <v>-0.44444444444444442</v>
      </c>
      <c r="H42" s="14">
        <f t="shared" si="7"/>
        <v>-0.23287671232876711</v>
      </c>
      <c r="I42" s="14">
        <f t="shared" si="7"/>
        <v>-0.61538461538461542</v>
      </c>
      <c r="J42" s="14">
        <f t="shared" si="7"/>
        <v>2.8</v>
      </c>
    </row>
    <row r="43" spans="2:10" ht="20.100000000000001" customHeight="1" thickBot="1" x14ac:dyDescent="0.25">
      <c r="B43" s="6" t="s">
        <v>9</v>
      </c>
      <c r="C43" s="14">
        <f t="shared" ref="C43:J43" si="8">IF(C18&gt;0,(K18-C18)/C18,"-")</f>
        <v>7.2106261859582549E-2</v>
      </c>
      <c r="D43" s="14">
        <f t="shared" si="8"/>
        <v>0.21052631578947367</v>
      </c>
      <c r="E43" s="14" t="str">
        <f t="shared" si="8"/>
        <v>-</v>
      </c>
      <c r="F43" s="14">
        <f t="shared" si="8"/>
        <v>-3.105590062111801E-3</v>
      </c>
      <c r="G43" s="14">
        <f t="shared" si="8"/>
        <v>0.77419354838709675</v>
      </c>
      <c r="H43" s="14">
        <f t="shared" si="8"/>
        <v>1.7307692307692308</v>
      </c>
      <c r="I43" s="14">
        <f t="shared" si="8"/>
        <v>-0.28301886792452829</v>
      </c>
      <c r="J43" s="14">
        <f t="shared" si="8"/>
        <v>-0.25423728813559321</v>
      </c>
    </row>
    <row r="44" spans="2:10" ht="20.100000000000001" customHeight="1" thickBot="1" x14ac:dyDescent="0.25">
      <c r="B44" s="6" t="s">
        <v>10</v>
      </c>
      <c r="C44" s="14">
        <f t="shared" ref="C44:J44" si="9">IF(C19&gt;0,(K19-C19)/C19,"-")</f>
        <v>9.8940533151059468E-2</v>
      </c>
      <c r="D44" s="14">
        <f t="shared" si="9"/>
        <v>-8.8235294117647065E-2</v>
      </c>
      <c r="E44" s="14">
        <f t="shared" si="9"/>
        <v>-0.6</v>
      </c>
      <c r="F44" s="14">
        <f t="shared" si="9"/>
        <v>0.16558049722423365</v>
      </c>
      <c r="G44" s="14">
        <f t="shared" si="9"/>
        <v>0.41176470588235292</v>
      </c>
      <c r="H44" s="14">
        <f t="shared" si="9"/>
        <v>-0.10132575757575757</v>
      </c>
      <c r="I44" s="14">
        <f t="shared" si="9"/>
        <v>-5.5445544554455446E-2</v>
      </c>
      <c r="J44" s="14">
        <f t="shared" si="9"/>
        <v>1</v>
      </c>
    </row>
    <row r="45" spans="2:10" ht="20.100000000000001" customHeight="1" thickBot="1" x14ac:dyDescent="0.25">
      <c r="B45" s="6" t="s">
        <v>11</v>
      </c>
      <c r="C45" s="14">
        <f t="shared" ref="C45:J45" si="10">IF(C20&gt;0,(K20-C20)/C20,"-")</f>
        <v>5.1561365286855482E-2</v>
      </c>
      <c r="D45" s="14">
        <f t="shared" si="10"/>
        <v>0.53846153846153844</v>
      </c>
      <c r="E45" s="14">
        <f t="shared" si="10"/>
        <v>0</v>
      </c>
      <c r="F45" s="14">
        <f t="shared" si="10"/>
        <v>8.8047545674664312E-3</v>
      </c>
      <c r="G45" s="14">
        <f t="shared" si="10"/>
        <v>1.3333333333333333</v>
      </c>
      <c r="H45" s="14">
        <f t="shared" si="10"/>
        <v>0.33532934131736525</v>
      </c>
      <c r="I45" s="14">
        <f t="shared" si="10"/>
        <v>-5.2890528905289051E-2</v>
      </c>
      <c r="J45" s="14">
        <f t="shared" si="10"/>
        <v>-0.20863309352517986</v>
      </c>
    </row>
    <row r="46" spans="2:10" ht="20.100000000000001" customHeight="1" thickBot="1" x14ac:dyDescent="0.25">
      <c r="B46" s="6" t="s">
        <v>12</v>
      </c>
      <c r="C46" s="14">
        <f t="shared" ref="C46:J46" si="11">IF(C21&gt;0,(K21-C21)/C21,"-")</f>
        <v>-0.16200000000000001</v>
      </c>
      <c r="D46" s="14">
        <f t="shared" si="11"/>
        <v>-0.375</v>
      </c>
      <c r="E46" s="14">
        <f t="shared" si="11"/>
        <v>0.8</v>
      </c>
      <c r="F46" s="14">
        <f t="shared" si="11"/>
        <v>-3.8674033149171269E-2</v>
      </c>
      <c r="G46" s="14">
        <f t="shared" si="11"/>
        <v>1.1538461538461537</v>
      </c>
      <c r="H46" s="14">
        <f t="shared" si="11"/>
        <v>0.49166666666666664</v>
      </c>
      <c r="I46" s="14">
        <f t="shared" si="11"/>
        <v>0.45238095238095238</v>
      </c>
      <c r="J46" s="14">
        <f t="shared" si="11"/>
        <v>-0.88888888888888884</v>
      </c>
    </row>
    <row r="47" spans="2:10" ht="20.100000000000001" customHeight="1" thickBot="1" x14ac:dyDescent="0.25">
      <c r="B47" s="6" t="s">
        <v>13</v>
      </c>
      <c r="C47" s="14">
        <f t="shared" ref="C47:J47" si="12">IF(C22&gt;0,(K22-C22)/C22,"-")</f>
        <v>0.14528412419449327</v>
      </c>
      <c r="D47" s="14">
        <f t="shared" si="12"/>
        <v>2.7777777777777777</v>
      </c>
      <c r="E47" s="14">
        <f t="shared" si="12"/>
        <v>0</v>
      </c>
      <c r="F47" s="14">
        <f t="shared" si="12"/>
        <v>7.7294685990338161E-2</v>
      </c>
      <c r="G47" s="14">
        <f t="shared" si="12"/>
        <v>-0.42857142857142855</v>
      </c>
      <c r="H47" s="14">
        <f t="shared" si="12"/>
        <v>0.14285714285714285</v>
      </c>
      <c r="I47" s="14">
        <f t="shared" si="12"/>
        <v>0.32911392405063289</v>
      </c>
      <c r="J47" s="14">
        <f t="shared" si="12"/>
        <v>2.9583333333333335</v>
      </c>
    </row>
    <row r="48" spans="2:10" ht="20.100000000000001" customHeight="1" thickBot="1" x14ac:dyDescent="0.25">
      <c r="B48" s="6" t="s">
        <v>14</v>
      </c>
      <c r="C48" s="14">
        <f t="shared" ref="C48:J48" si="13">IF(C23&gt;0,(K23-C23)/C23,"-")</f>
        <v>0.10160208133643708</v>
      </c>
      <c r="D48" s="14">
        <f t="shared" si="13"/>
        <v>-0.88580246913580252</v>
      </c>
      <c r="E48" s="14">
        <f t="shared" si="13"/>
        <v>3.7037037037037035E-2</v>
      </c>
      <c r="F48" s="14">
        <f t="shared" si="13"/>
        <v>0.27528654735572089</v>
      </c>
      <c r="G48" s="14">
        <f t="shared" si="13"/>
        <v>-0.58563535911602205</v>
      </c>
      <c r="H48" s="14">
        <f t="shared" si="13"/>
        <v>-0.28482972136222912</v>
      </c>
      <c r="I48" s="14">
        <f t="shared" si="13"/>
        <v>-5.9374999999999997E-2</v>
      </c>
      <c r="J48" s="14">
        <f t="shared" si="13"/>
        <v>0.81720430107526887</v>
      </c>
    </row>
    <row r="49" spans="2:10" ht="20.100000000000001" customHeight="1" thickBot="1" x14ac:dyDescent="0.25">
      <c r="B49" s="6" t="s">
        <v>15</v>
      </c>
      <c r="C49" s="14">
        <f t="shared" ref="C49:J49" si="14">IF(C24&gt;0,(K24-C24)/C24,"-")</f>
        <v>5.5722891566265059E-2</v>
      </c>
      <c r="D49" s="14" t="str">
        <f t="shared" si="14"/>
        <v>-</v>
      </c>
      <c r="E49" s="14" t="str">
        <f t="shared" si="14"/>
        <v>-</v>
      </c>
      <c r="F49" s="14">
        <f t="shared" si="14"/>
        <v>2.8826355525051476E-2</v>
      </c>
      <c r="G49" s="14">
        <f t="shared" si="14"/>
        <v>1.6393442622950821E-2</v>
      </c>
      <c r="H49" s="14">
        <f t="shared" si="14"/>
        <v>0.16292134831460675</v>
      </c>
      <c r="I49" s="14">
        <f t="shared" si="14"/>
        <v>0.16513761467889909</v>
      </c>
      <c r="J49" s="14">
        <f t="shared" si="14"/>
        <v>-0.88888888888888884</v>
      </c>
    </row>
    <row r="50" spans="2:10" ht="20.100000000000001" customHeight="1" thickBot="1" x14ac:dyDescent="0.25">
      <c r="B50" s="6" t="s">
        <v>16</v>
      </c>
      <c r="C50" s="14">
        <f t="shared" ref="C50:J50" si="15">IF(C25&gt;0,(K25-C25)/C25,"-")</f>
        <v>0.15805022156573117</v>
      </c>
      <c r="D50" s="14" t="str">
        <f t="shared" si="15"/>
        <v>-</v>
      </c>
      <c r="E50" s="14" t="str">
        <f t="shared" si="15"/>
        <v>-</v>
      </c>
      <c r="F50" s="14">
        <f t="shared" si="15"/>
        <v>0.33052631578947367</v>
      </c>
      <c r="G50" s="14">
        <f t="shared" si="15"/>
        <v>-0.8125</v>
      </c>
      <c r="H50" s="14">
        <f t="shared" si="15"/>
        <v>7.2463768115942032E-2</v>
      </c>
      <c r="I50" s="14">
        <f t="shared" si="15"/>
        <v>-0.72807017543859653</v>
      </c>
      <c r="J50" s="14">
        <f t="shared" si="15"/>
        <v>12.333333333333334</v>
      </c>
    </row>
    <row r="51" spans="2:10" ht="20.100000000000001" customHeight="1" thickBot="1" x14ac:dyDescent="0.25">
      <c r="B51" s="7" t="s">
        <v>17</v>
      </c>
      <c r="C51" s="14">
        <f t="shared" ref="C51:J51" si="16">IF(C26&gt;0,(K26-C26)/C26,"-")</f>
        <v>2.3213194868662187E-2</v>
      </c>
      <c r="D51" s="14">
        <f t="shared" si="16"/>
        <v>0.1891891891891892</v>
      </c>
      <c r="E51" s="14">
        <f t="shared" si="16"/>
        <v>-1</v>
      </c>
      <c r="F51" s="14">
        <f t="shared" si="16"/>
        <v>-4.6247818499127402E-2</v>
      </c>
      <c r="G51" s="14">
        <f t="shared" si="16"/>
        <v>1.3076923076923077</v>
      </c>
      <c r="H51" s="14">
        <f t="shared" si="16"/>
        <v>0.14136125654450263</v>
      </c>
      <c r="I51" s="14">
        <f t="shared" si="16"/>
        <v>-0.10526315789473684</v>
      </c>
      <c r="J51" s="14">
        <f t="shared" si="16"/>
        <v>20</v>
      </c>
    </row>
    <row r="52" spans="2:10" ht="20.100000000000001" customHeight="1" thickBot="1" x14ac:dyDescent="0.25">
      <c r="B52" s="8" t="s">
        <v>18</v>
      </c>
      <c r="C52" s="14">
        <f t="shared" ref="C52:J52" si="17">IF(C27&gt;0,(K27-C27)/C27,"-")</f>
        <v>-2.7559055118110236E-2</v>
      </c>
      <c r="D52" s="14">
        <f t="shared" si="17"/>
        <v>0</v>
      </c>
      <c r="E52" s="14" t="str">
        <f t="shared" si="17"/>
        <v>-</v>
      </c>
      <c r="F52" s="14">
        <f t="shared" si="17"/>
        <v>-1.6326530612244899E-2</v>
      </c>
      <c r="G52" s="14">
        <f t="shared" si="17"/>
        <v>-1</v>
      </c>
      <c r="H52" s="14">
        <f t="shared" si="17"/>
        <v>0</v>
      </c>
      <c r="I52" s="14">
        <f t="shared" si="17"/>
        <v>-1</v>
      </c>
      <c r="J52" s="14" t="str">
        <f t="shared" si="17"/>
        <v>-</v>
      </c>
    </row>
    <row r="53" spans="2:10" ht="20.100000000000001" customHeight="1" thickBot="1" x14ac:dyDescent="0.25">
      <c r="B53" s="9" t="s">
        <v>19</v>
      </c>
      <c r="C53" s="15">
        <f t="shared" ref="C53:J53" si="18">IF(C28&gt;0,(K28-C28)/C28,"-")</f>
        <v>4.7877744831733259E-2</v>
      </c>
      <c r="D53" s="15">
        <f t="shared" si="18"/>
        <v>-0.19490254872563717</v>
      </c>
      <c r="E53" s="15">
        <f t="shared" si="18"/>
        <v>-0.25</v>
      </c>
      <c r="F53" s="15">
        <f t="shared" si="18"/>
        <v>8.3059062892705399E-2</v>
      </c>
      <c r="G53" s="15">
        <f t="shared" si="18"/>
        <v>-1.2515644555694619E-3</v>
      </c>
      <c r="H53" s="15">
        <f t="shared" si="18"/>
        <v>5.7993936997495714E-2</v>
      </c>
      <c r="I53" s="15">
        <f t="shared" si="18"/>
        <v>-0.15653495440729484</v>
      </c>
      <c r="J53" s="15">
        <f t="shared" si="18"/>
        <v>-7.885514018691589E-2</v>
      </c>
    </row>
  </sheetData>
  <mergeCells count="22">
    <mergeCell ref="C32:J32"/>
    <mergeCell ref="C34:C35"/>
    <mergeCell ref="D34:D35"/>
    <mergeCell ref="E34:E35"/>
    <mergeCell ref="F34:H34"/>
    <mergeCell ref="I34:I35"/>
    <mergeCell ref="J34:J35"/>
    <mergeCell ref="C33:J33"/>
    <mergeCell ref="M9:M10"/>
    <mergeCell ref="N9:P9"/>
    <mergeCell ref="Q9:Q10"/>
    <mergeCell ref="R9:R10"/>
    <mergeCell ref="C8:J8"/>
    <mergeCell ref="K8:R8"/>
    <mergeCell ref="C9:C10"/>
    <mergeCell ref="D9:D10"/>
    <mergeCell ref="E9:E10"/>
    <mergeCell ref="F9:H9"/>
    <mergeCell ref="I9:I10"/>
    <mergeCell ref="J9:J10"/>
    <mergeCell ref="K9:K10"/>
    <mergeCell ref="L9:L10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N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2.625" customWidth="1"/>
    <col min="4" max="4" width="15.5" bestFit="1" customWidth="1"/>
    <col min="5" max="5" width="17.375" bestFit="1" customWidth="1"/>
    <col min="6" max="6" width="25.625" customWidth="1"/>
    <col min="7" max="7" width="12.625" customWidth="1"/>
    <col min="8" max="8" width="15.5" bestFit="1" customWidth="1"/>
    <col min="9" max="9" width="17.375" bestFit="1" customWidth="1"/>
    <col min="10" max="10" width="25.625" customWidth="1"/>
    <col min="11" max="11" width="12.625" customWidth="1"/>
    <col min="12" max="12" width="15.5" bestFit="1" customWidth="1"/>
    <col min="13" max="13" width="17.375" bestFit="1" customWidth="1"/>
    <col min="14" max="14" width="25.625" customWidth="1"/>
    <col min="15" max="18" width="20.625" customWidth="1"/>
    <col min="19" max="19" width="11.875" customWidth="1"/>
  </cols>
  <sheetData>
    <row r="7" spans="1:14" ht="51" customHeight="1" x14ac:dyDescent="0.2"/>
    <row r="8" spans="1:14" ht="44.25" customHeight="1" thickBot="1" x14ac:dyDescent="0.25">
      <c r="A8" s="45"/>
      <c r="B8" s="46"/>
      <c r="C8" s="32" t="s">
        <v>119</v>
      </c>
      <c r="D8" s="33"/>
      <c r="E8" s="33"/>
      <c r="F8" s="33"/>
      <c r="G8" s="32" t="s">
        <v>120</v>
      </c>
      <c r="H8" s="33"/>
      <c r="I8" s="33"/>
      <c r="J8" s="33"/>
      <c r="K8" s="32" t="s">
        <v>122</v>
      </c>
      <c r="L8" s="33"/>
      <c r="M8" s="33"/>
      <c r="N8" s="33"/>
    </row>
    <row r="9" spans="1:14" ht="44.25" customHeight="1" thickBot="1" x14ac:dyDescent="0.25">
      <c r="A9" s="45"/>
      <c r="B9" s="45"/>
      <c r="C9" s="30" t="s">
        <v>29</v>
      </c>
      <c r="D9" s="30"/>
      <c r="E9" s="31"/>
      <c r="F9" s="27" t="s">
        <v>32</v>
      </c>
      <c r="G9" s="48" t="s">
        <v>29</v>
      </c>
      <c r="H9" s="30" t="s">
        <v>30</v>
      </c>
      <c r="I9" s="31" t="s">
        <v>31</v>
      </c>
      <c r="J9" s="27" t="s">
        <v>32</v>
      </c>
      <c r="K9" s="48" t="s">
        <v>29</v>
      </c>
      <c r="L9" s="30" t="s">
        <v>30</v>
      </c>
      <c r="M9" s="31" t="s">
        <v>31</v>
      </c>
      <c r="N9" s="27" t="s">
        <v>32</v>
      </c>
    </row>
    <row r="10" spans="1:14" ht="44.25" customHeight="1" thickBot="1" x14ac:dyDescent="0.25">
      <c r="A10" s="45"/>
      <c r="B10" s="45"/>
      <c r="C10" s="19" t="s">
        <v>33</v>
      </c>
      <c r="D10" s="19" t="s">
        <v>34</v>
      </c>
      <c r="E10" s="19" t="s">
        <v>35</v>
      </c>
      <c r="F10" s="47"/>
      <c r="G10" s="10" t="s">
        <v>33</v>
      </c>
      <c r="H10" s="10" t="s">
        <v>34</v>
      </c>
      <c r="I10" s="10" t="s">
        <v>35</v>
      </c>
      <c r="J10" s="47"/>
      <c r="K10" s="10" t="s">
        <v>33</v>
      </c>
      <c r="L10" s="10" t="s">
        <v>34</v>
      </c>
      <c r="M10" s="10" t="s">
        <v>35</v>
      </c>
      <c r="N10" s="47"/>
    </row>
    <row r="11" spans="1:14" ht="20.100000000000001" customHeight="1" thickBot="1" x14ac:dyDescent="0.25">
      <c r="B11" s="5" t="s">
        <v>2</v>
      </c>
      <c r="C11" s="11">
        <v>479</v>
      </c>
      <c r="D11" s="11">
        <v>321</v>
      </c>
      <c r="E11" s="11">
        <v>158</v>
      </c>
      <c r="F11" s="24">
        <f>C11/'Evolución Denuncias'!C11</f>
        <v>4.6809342323854197E-2</v>
      </c>
      <c r="G11" s="11">
        <v>534</v>
      </c>
      <c r="H11" s="11">
        <v>360</v>
      </c>
      <c r="I11" s="11">
        <v>174</v>
      </c>
      <c r="J11" s="24">
        <f>+G11/'Evolución Denuncias'!K11</f>
        <v>5.1188650306748469E-2</v>
      </c>
      <c r="K11" s="14">
        <f t="shared" ref="K11:M28" si="0">IF(C11&gt;0,(G11-C11)/C11,"-")</f>
        <v>0.11482254697286012</v>
      </c>
      <c r="L11" s="14">
        <f t="shared" si="0"/>
        <v>0.12149532710280374</v>
      </c>
      <c r="M11" s="14">
        <f t="shared" si="0"/>
        <v>0.10126582278481013</v>
      </c>
      <c r="N11" s="24">
        <f>+(J11-F11)/F11</f>
        <v>9.3556280979033582E-2</v>
      </c>
    </row>
    <row r="12" spans="1:14" ht="20.100000000000001" customHeight="1" thickBot="1" x14ac:dyDescent="0.25">
      <c r="B12" s="6" t="s">
        <v>3</v>
      </c>
      <c r="C12" s="11">
        <v>205</v>
      </c>
      <c r="D12" s="11">
        <v>111</v>
      </c>
      <c r="E12" s="11">
        <v>94</v>
      </c>
      <c r="F12" s="24">
        <f>C12/'Evolución Denuncias'!C12</f>
        <v>0.15106853352984526</v>
      </c>
      <c r="G12" s="11">
        <v>215</v>
      </c>
      <c r="H12" s="11">
        <v>91</v>
      </c>
      <c r="I12" s="11">
        <v>124</v>
      </c>
      <c r="J12" s="24">
        <f>+G12/'Evolución Denuncias'!K12</f>
        <v>0.15269886363636365</v>
      </c>
      <c r="K12" s="14">
        <f t="shared" si="0"/>
        <v>4.878048780487805E-2</v>
      </c>
      <c r="L12" s="14">
        <f t="shared" si="0"/>
        <v>-0.18018018018018017</v>
      </c>
      <c r="M12" s="14">
        <f t="shared" si="0"/>
        <v>0.31914893617021278</v>
      </c>
      <c r="N12" s="24">
        <f t="shared" ref="N12:N28" si="1">+(J12-F12)/F12</f>
        <v>1.0791990022172956E-2</v>
      </c>
    </row>
    <row r="13" spans="1:14" ht="20.100000000000001" customHeight="1" thickBot="1" x14ac:dyDescent="0.25">
      <c r="B13" s="6" t="s">
        <v>4</v>
      </c>
      <c r="C13" s="11">
        <v>57</v>
      </c>
      <c r="D13" s="11">
        <v>31</v>
      </c>
      <c r="E13" s="11">
        <v>26</v>
      </c>
      <c r="F13" s="24">
        <f>C13/'Evolución Denuncias'!C13</f>
        <v>7.681940700808626E-2</v>
      </c>
      <c r="G13" s="11">
        <v>218</v>
      </c>
      <c r="H13" s="11">
        <v>102</v>
      </c>
      <c r="I13" s="11">
        <v>116</v>
      </c>
      <c r="J13" s="24">
        <f>+G13/'Evolución Denuncias'!K13</f>
        <v>0.23142250530785563</v>
      </c>
      <c r="K13" s="14">
        <f t="shared" si="0"/>
        <v>2.8245614035087718</v>
      </c>
      <c r="L13" s="14">
        <f t="shared" si="0"/>
        <v>2.2903225806451615</v>
      </c>
      <c r="M13" s="14">
        <f t="shared" si="0"/>
        <v>3.4615384615384617</v>
      </c>
      <c r="N13" s="24">
        <f t="shared" si="1"/>
        <v>2.0125526129548925</v>
      </c>
    </row>
    <row r="14" spans="1:14" ht="20.100000000000001" customHeight="1" thickBot="1" x14ac:dyDescent="0.25">
      <c r="B14" s="6" t="s">
        <v>5</v>
      </c>
      <c r="C14" s="11">
        <v>415</v>
      </c>
      <c r="D14" s="11">
        <v>216</v>
      </c>
      <c r="E14" s="11">
        <v>199</v>
      </c>
      <c r="F14" s="24">
        <f>C14/'Evolución Denuncias'!C14</f>
        <v>0.2062624254473161</v>
      </c>
      <c r="G14" s="11">
        <v>317</v>
      </c>
      <c r="H14" s="11">
        <v>152</v>
      </c>
      <c r="I14" s="11">
        <v>165</v>
      </c>
      <c r="J14" s="24">
        <f>+G14/'Evolución Denuncias'!K14</f>
        <v>0.16808059384941676</v>
      </c>
      <c r="K14" s="14">
        <f t="shared" si="0"/>
        <v>-0.236144578313253</v>
      </c>
      <c r="L14" s="14">
        <f t="shared" si="0"/>
        <v>-0.29629629629629628</v>
      </c>
      <c r="M14" s="14">
        <f t="shared" si="0"/>
        <v>-0.17085427135678391</v>
      </c>
      <c r="N14" s="24">
        <f t="shared" si="1"/>
        <v>-0.18511287993969511</v>
      </c>
    </row>
    <row r="15" spans="1:14" ht="20.100000000000001" customHeight="1" thickBot="1" x14ac:dyDescent="0.25">
      <c r="B15" s="6" t="s">
        <v>6</v>
      </c>
      <c r="C15" s="11">
        <v>434</v>
      </c>
      <c r="D15" s="11">
        <v>287</v>
      </c>
      <c r="E15" s="11">
        <v>147</v>
      </c>
      <c r="F15" s="24">
        <f>C15/'Evolución Denuncias'!C15</f>
        <v>0.15400993612491129</v>
      </c>
      <c r="G15" s="11">
        <v>341</v>
      </c>
      <c r="H15" s="11">
        <v>170</v>
      </c>
      <c r="I15" s="11">
        <v>171</v>
      </c>
      <c r="J15" s="24">
        <f>+G15/'Evolución Denuncias'!K15</f>
        <v>0.12323816407661728</v>
      </c>
      <c r="K15" s="14">
        <f t="shared" si="0"/>
        <v>-0.21428571428571427</v>
      </c>
      <c r="L15" s="14">
        <f t="shared" si="0"/>
        <v>-0.40766550522648082</v>
      </c>
      <c r="M15" s="14">
        <f t="shared" si="0"/>
        <v>0.16326530612244897</v>
      </c>
      <c r="N15" s="24">
        <f t="shared" si="1"/>
        <v>-0.19980381021219473</v>
      </c>
    </row>
    <row r="16" spans="1:14" ht="20.100000000000001" customHeight="1" thickBot="1" x14ac:dyDescent="0.25">
      <c r="B16" s="6" t="s">
        <v>7</v>
      </c>
      <c r="C16" s="11">
        <v>86</v>
      </c>
      <c r="D16" s="11">
        <v>61</v>
      </c>
      <c r="E16" s="11">
        <v>25</v>
      </c>
      <c r="F16" s="24">
        <f>C16/'Evolución Denuncias'!C16</f>
        <v>0.14502529510961215</v>
      </c>
      <c r="G16" s="11">
        <v>53</v>
      </c>
      <c r="H16" s="11">
        <v>33</v>
      </c>
      <c r="I16" s="11">
        <v>20</v>
      </c>
      <c r="J16" s="24">
        <f>+G16/'Evolución Denuncias'!K16</f>
        <v>9.4812164579606437E-2</v>
      </c>
      <c r="K16" s="14">
        <f t="shared" si="0"/>
        <v>-0.38372093023255816</v>
      </c>
      <c r="L16" s="14">
        <f t="shared" si="0"/>
        <v>-0.45901639344262296</v>
      </c>
      <c r="M16" s="14">
        <f t="shared" si="0"/>
        <v>-0.2</v>
      </c>
      <c r="N16" s="24">
        <f t="shared" si="1"/>
        <v>-0.34623705121271381</v>
      </c>
    </row>
    <row r="17" spans="2:14" ht="20.100000000000001" customHeight="1" thickBot="1" x14ac:dyDescent="0.25">
      <c r="B17" s="6" t="s">
        <v>8</v>
      </c>
      <c r="C17" s="11">
        <v>279</v>
      </c>
      <c r="D17" s="11">
        <v>127</v>
      </c>
      <c r="E17" s="11">
        <v>152</v>
      </c>
      <c r="F17" s="24">
        <f>C17/'Evolución Denuncias'!C17</f>
        <v>0.17613636363636365</v>
      </c>
      <c r="G17" s="11">
        <v>121</v>
      </c>
      <c r="H17" s="11">
        <v>51</v>
      </c>
      <c r="I17" s="11">
        <v>70</v>
      </c>
      <c r="J17" s="24">
        <f>+G17/'Evolución Denuncias'!K17</f>
        <v>7.9136690647482008E-2</v>
      </c>
      <c r="K17" s="14">
        <f t="shared" si="0"/>
        <v>-0.56630824372759858</v>
      </c>
      <c r="L17" s="14">
        <f t="shared" si="0"/>
        <v>-0.59842519685039375</v>
      </c>
      <c r="M17" s="14">
        <f t="shared" si="0"/>
        <v>-0.53947368421052633</v>
      </c>
      <c r="N17" s="24">
        <f t="shared" si="1"/>
        <v>-0.55070782084010217</v>
      </c>
    </row>
    <row r="18" spans="2:14" ht="20.100000000000001" customHeight="1" thickBot="1" x14ac:dyDescent="0.25">
      <c r="B18" s="6" t="s">
        <v>9</v>
      </c>
      <c r="C18" s="11">
        <v>104</v>
      </c>
      <c r="D18" s="11">
        <v>70</v>
      </c>
      <c r="E18" s="11">
        <v>34</v>
      </c>
      <c r="F18" s="24">
        <f>C18/'Evolución Denuncias'!C18</f>
        <v>6.5781151170145477E-2</v>
      </c>
      <c r="G18" s="11">
        <v>69</v>
      </c>
      <c r="H18" s="11">
        <v>46</v>
      </c>
      <c r="I18" s="11">
        <v>23</v>
      </c>
      <c r="J18" s="24">
        <f>+G18/'Evolución Denuncias'!K18</f>
        <v>4.0707964601769911E-2</v>
      </c>
      <c r="K18" s="14">
        <f t="shared" si="0"/>
        <v>-0.33653846153846156</v>
      </c>
      <c r="L18" s="14">
        <f t="shared" si="0"/>
        <v>-0.34285714285714286</v>
      </c>
      <c r="M18" s="14">
        <f t="shared" si="0"/>
        <v>-0.3235294117647059</v>
      </c>
      <c r="N18" s="24">
        <f t="shared" si="1"/>
        <v>-0.38116065350578626</v>
      </c>
    </row>
    <row r="19" spans="2:14" ht="20.100000000000001" customHeight="1" thickBot="1" x14ac:dyDescent="0.25">
      <c r="B19" s="6" t="s">
        <v>10</v>
      </c>
      <c r="C19" s="11">
        <v>753</v>
      </c>
      <c r="D19" s="11">
        <v>402</v>
      </c>
      <c r="E19" s="11">
        <v>351</v>
      </c>
      <c r="F19" s="24">
        <f>C19/'Evolución Denuncias'!C19</f>
        <v>0.12867395762132605</v>
      </c>
      <c r="G19" s="11">
        <v>744</v>
      </c>
      <c r="H19" s="11">
        <v>402</v>
      </c>
      <c r="I19" s="11">
        <v>342</v>
      </c>
      <c r="J19" s="24">
        <f>+G19/'Evolución Denuncias'!K19</f>
        <v>0.11568962836261856</v>
      </c>
      <c r="K19" s="14">
        <f t="shared" si="0"/>
        <v>-1.1952191235059761E-2</v>
      </c>
      <c r="L19" s="14">
        <f t="shared" si="0"/>
        <v>0</v>
      </c>
      <c r="M19" s="14">
        <f t="shared" si="0"/>
        <v>-2.564102564102564E-2</v>
      </c>
      <c r="N19" s="24">
        <f t="shared" si="1"/>
        <v>-0.10090875806368688</v>
      </c>
    </row>
    <row r="20" spans="2:14" ht="20.100000000000001" customHeight="1" thickBot="1" x14ac:dyDescent="0.25">
      <c r="B20" s="6" t="s">
        <v>11</v>
      </c>
      <c r="C20" s="11">
        <v>823</v>
      </c>
      <c r="D20" s="11">
        <v>408</v>
      </c>
      <c r="E20" s="11">
        <v>415</v>
      </c>
      <c r="F20" s="24">
        <f>C20/'Evolución Denuncias'!C20</f>
        <v>0.1195352214960058</v>
      </c>
      <c r="G20" s="11">
        <v>835</v>
      </c>
      <c r="H20" s="11">
        <v>481</v>
      </c>
      <c r="I20" s="11">
        <v>354</v>
      </c>
      <c r="J20" s="24">
        <f>+G20/'Evolución Denuncias'!K20</f>
        <v>0.11533149171270718</v>
      </c>
      <c r="K20" s="14">
        <f t="shared" si="0"/>
        <v>1.4580801944106925E-2</v>
      </c>
      <c r="L20" s="14">
        <f t="shared" si="0"/>
        <v>0.17892156862745098</v>
      </c>
      <c r="M20" s="14">
        <f t="shared" si="0"/>
        <v>-0.14698795180722893</v>
      </c>
      <c r="N20" s="24">
        <f t="shared" si="1"/>
        <v>-3.5167289863925914E-2</v>
      </c>
    </row>
    <row r="21" spans="2:14" ht="20.100000000000001" customHeight="1" thickBot="1" x14ac:dyDescent="0.25">
      <c r="B21" s="6" t="s">
        <v>12</v>
      </c>
      <c r="C21" s="11">
        <v>36</v>
      </c>
      <c r="D21" s="11">
        <v>27</v>
      </c>
      <c r="E21" s="11">
        <v>9</v>
      </c>
      <c r="F21" s="24">
        <f>C21/'Evolución Denuncias'!C21</f>
        <v>3.5999999999999997E-2</v>
      </c>
      <c r="G21" s="11">
        <v>7</v>
      </c>
      <c r="H21" s="11">
        <v>5</v>
      </c>
      <c r="I21" s="11">
        <v>2</v>
      </c>
      <c r="J21" s="24">
        <f>+G21/'Evolución Denuncias'!K21</f>
        <v>8.3532219570405727E-3</v>
      </c>
      <c r="K21" s="14">
        <f t="shared" si="0"/>
        <v>-0.80555555555555558</v>
      </c>
      <c r="L21" s="14">
        <f t="shared" si="0"/>
        <v>-0.81481481481481477</v>
      </c>
      <c r="M21" s="14">
        <f t="shared" si="0"/>
        <v>-0.77777777777777779</v>
      </c>
      <c r="N21" s="24">
        <f t="shared" si="1"/>
        <v>-0.76796605674887297</v>
      </c>
    </row>
    <row r="22" spans="2:14" ht="20.100000000000001" customHeight="1" thickBot="1" x14ac:dyDescent="0.25">
      <c r="B22" s="6" t="s">
        <v>13</v>
      </c>
      <c r="C22" s="11">
        <v>121</v>
      </c>
      <c r="D22" s="11">
        <v>92</v>
      </c>
      <c r="E22" s="11">
        <v>29</v>
      </c>
      <c r="F22" s="24">
        <f>C22/'Evolución Denuncias'!C22</f>
        <v>7.0884592852958409E-2</v>
      </c>
      <c r="G22" s="11">
        <v>98</v>
      </c>
      <c r="H22" s="11">
        <v>69</v>
      </c>
      <c r="I22" s="11">
        <v>29</v>
      </c>
      <c r="J22" s="24">
        <f>+G22/'Evolución Denuncias'!K22</f>
        <v>5.0127877237851663E-2</v>
      </c>
      <c r="K22" s="14">
        <f t="shared" si="0"/>
        <v>-0.19008264462809918</v>
      </c>
      <c r="L22" s="14">
        <f t="shared" si="0"/>
        <v>-0.25</v>
      </c>
      <c r="M22" s="14">
        <f t="shared" si="0"/>
        <v>0</v>
      </c>
      <c r="N22" s="24">
        <f t="shared" si="1"/>
        <v>-0.29282407896683649</v>
      </c>
    </row>
    <row r="23" spans="2:14" ht="20.100000000000001" customHeight="1" thickBot="1" x14ac:dyDescent="0.25">
      <c r="B23" s="6" t="s">
        <v>14</v>
      </c>
      <c r="C23" s="11">
        <v>657</v>
      </c>
      <c r="D23" s="11">
        <v>340</v>
      </c>
      <c r="E23" s="11">
        <v>317</v>
      </c>
      <c r="F23" s="24">
        <f>C23/'Evolución Denuncias'!C23</f>
        <v>8.9963028892236063E-2</v>
      </c>
      <c r="G23" s="11">
        <v>1298</v>
      </c>
      <c r="H23" s="11">
        <v>659</v>
      </c>
      <c r="I23" s="11">
        <v>639</v>
      </c>
      <c r="J23" s="24">
        <f>+G23/'Evolución Denuncias'!K23</f>
        <v>0.16134244872591672</v>
      </c>
      <c r="K23" s="14">
        <f t="shared" si="0"/>
        <v>0.9756468797564688</v>
      </c>
      <c r="L23" s="14">
        <f t="shared" si="0"/>
        <v>0.93823529411764706</v>
      </c>
      <c r="M23" s="14">
        <f t="shared" si="0"/>
        <v>1.0157728706624605</v>
      </c>
      <c r="N23" s="24">
        <f t="shared" si="1"/>
        <v>0.793430598242572</v>
      </c>
    </row>
    <row r="24" spans="2:14" ht="20.100000000000001" customHeight="1" thickBot="1" x14ac:dyDescent="0.25">
      <c r="B24" s="6" t="s">
        <v>15</v>
      </c>
      <c r="C24" s="11">
        <v>135</v>
      </c>
      <c r="D24" s="11">
        <v>79</v>
      </c>
      <c r="E24" s="11">
        <v>56</v>
      </c>
      <c r="F24" s="24">
        <f>C24/'Evolución Denuncias'!C24</f>
        <v>6.7771084337349394E-2</v>
      </c>
      <c r="G24" s="11">
        <v>124</v>
      </c>
      <c r="H24" s="11">
        <v>78</v>
      </c>
      <c r="I24" s="11">
        <v>46</v>
      </c>
      <c r="J24" s="24">
        <f>+G24/'Evolución Denuncias'!K24</f>
        <v>5.8963385639562528E-2</v>
      </c>
      <c r="K24" s="14">
        <f t="shared" si="0"/>
        <v>-8.1481481481481488E-2</v>
      </c>
      <c r="L24" s="14">
        <f t="shared" si="0"/>
        <v>-1.2658227848101266E-2</v>
      </c>
      <c r="M24" s="14">
        <f t="shared" si="0"/>
        <v>-0.17857142857142858</v>
      </c>
      <c r="N24" s="24">
        <f t="shared" si="1"/>
        <v>-0.12996248745178843</v>
      </c>
    </row>
    <row r="25" spans="2:14" ht="20.100000000000001" customHeight="1" thickBot="1" x14ac:dyDescent="0.25">
      <c r="B25" s="6" t="s">
        <v>16</v>
      </c>
      <c r="C25" s="11">
        <v>6</v>
      </c>
      <c r="D25" s="11">
        <v>3</v>
      </c>
      <c r="E25" s="11">
        <v>3</v>
      </c>
      <c r="F25" s="24">
        <f>C25/'Evolución Denuncias'!C25</f>
        <v>8.8626292466765146E-3</v>
      </c>
      <c r="G25" s="11">
        <v>50</v>
      </c>
      <c r="H25" s="11">
        <v>21</v>
      </c>
      <c r="I25" s="11">
        <v>29</v>
      </c>
      <c r="J25" s="24">
        <f>+G25/'Evolución Denuncias'!K25</f>
        <v>6.3775510204081634E-2</v>
      </c>
      <c r="K25" s="14">
        <f t="shared" si="0"/>
        <v>7.333333333333333</v>
      </c>
      <c r="L25" s="14">
        <f t="shared" si="0"/>
        <v>6</v>
      </c>
      <c r="M25" s="14">
        <f t="shared" si="0"/>
        <v>8.6666666666666661</v>
      </c>
      <c r="N25" s="24">
        <f t="shared" si="1"/>
        <v>6.1960034013605441</v>
      </c>
    </row>
    <row r="26" spans="2:14" ht="20.100000000000001" customHeight="1" thickBot="1" x14ac:dyDescent="0.25">
      <c r="B26" s="7" t="s">
        <v>17</v>
      </c>
      <c r="C26" s="11">
        <v>98</v>
      </c>
      <c r="D26" s="11">
        <v>59</v>
      </c>
      <c r="E26" s="11">
        <v>39</v>
      </c>
      <c r="F26" s="24">
        <f>C26/'Evolución Denuncias'!C26</f>
        <v>5.9865607819181432E-2</v>
      </c>
      <c r="G26" s="11">
        <v>148</v>
      </c>
      <c r="H26" s="11">
        <v>68</v>
      </c>
      <c r="I26" s="11">
        <v>80</v>
      </c>
      <c r="J26" s="24">
        <f>+G26/'Evolución Denuncias'!K26</f>
        <v>8.835820895522388E-2</v>
      </c>
      <c r="K26" s="14">
        <f t="shared" si="0"/>
        <v>0.51020408163265307</v>
      </c>
      <c r="L26" s="14">
        <f t="shared" si="0"/>
        <v>0.15254237288135594</v>
      </c>
      <c r="M26" s="14">
        <f t="shared" si="0"/>
        <v>1.0512820512820513</v>
      </c>
      <c r="N26" s="24">
        <f t="shared" si="1"/>
        <v>0.47594273530307635</v>
      </c>
    </row>
    <row r="27" spans="2:14" ht="20.100000000000001" customHeight="1" thickBot="1" x14ac:dyDescent="0.25">
      <c r="B27" s="8" t="s">
        <v>18</v>
      </c>
      <c r="C27" s="11">
        <v>54</v>
      </c>
      <c r="D27" s="11">
        <v>31</v>
      </c>
      <c r="E27" s="11">
        <v>23</v>
      </c>
      <c r="F27" s="24">
        <f>C27/'Evolución Denuncias'!C27</f>
        <v>0.2125984251968504</v>
      </c>
      <c r="G27" s="11">
        <v>9</v>
      </c>
      <c r="H27" s="11">
        <v>4</v>
      </c>
      <c r="I27" s="11">
        <v>5</v>
      </c>
      <c r="J27" s="24">
        <f>+G27/'Evolución Denuncias'!K27</f>
        <v>3.643724696356275E-2</v>
      </c>
      <c r="K27" s="14">
        <f t="shared" si="0"/>
        <v>-0.83333333333333337</v>
      </c>
      <c r="L27" s="14">
        <f t="shared" si="0"/>
        <v>-0.87096774193548387</v>
      </c>
      <c r="M27" s="14">
        <f t="shared" si="0"/>
        <v>-0.78260869565217395</v>
      </c>
      <c r="N27" s="24">
        <f t="shared" si="1"/>
        <v>-0.82860998650472328</v>
      </c>
    </row>
    <row r="28" spans="2:14" ht="20.100000000000001" customHeight="1" thickBot="1" x14ac:dyDescent="0.25">
      <c r="B28" s="9" t="s">
        <v>19</v>
      </c>
      <c r="C28" s="12">
        <f>SUM(C11:C27)</f>
        <v>4742</v>
      </c>
      <c r="D28" s="12">
        <f t="shared" ref="D28:E28" si="2">SUM(D11:D27)</f>
        <v>2665</v>
      </c>
      <c r="E28" s="12">
        <f t="shared" si="2"/>
        <v>2077</v>
      </c>
      <c r="F28" s="25">
        <f>C28/'Evolución Denuncias'!C28</f>
        <v>9.8326663487258173E-2</v>
      </c>
      <c r="G28" s="12">
        <f>SUM(G11:G27)</f>
        <v>5181</v>
      </c>
      <c r="H28" s="12">
        <f t="shared" ref="H28:I28" si="3">SUM(H11:H27)</f>
        <v>2792</v>
      </c>
      <c r="I28" s="12">
        <f t="shared" si="3"/>
        <v>2389</v>
      </c>
      <c r="J28" s="25">
        <f>+G28/'Evolución Denuncias'!K28</f>
        <v>0.10252097514643027</v>
      </c>
      <c r="K28" s="15">
        <f t="shared" si="0"/>
        <v>9.2576971741881064E-2</v>
      </c>
      <c r="L28" s="15">
        <f t="shared" si="0"/>
        <v>4.7654784240150093E-2</v>
      </c>
      <c r="M28" s="15">
        <f t="shared" si="0"/>
        <v>0.15021665864227252</v>
      </c>
      <c r="N28" s="25">
        <f t="shared" si="1"/>
        <v>4.2656910246076082E-2</v>
      </c>
    </row>
    <row r="29" spans="2:14" x14ac:dyDescent="0.2">
      <c r="C29" s="20"/>
      <c r="D29" s="20"/>
      <c r="E29" s="20"/>
      <c r="G29" s="20"/>
      <c r="H29" s="20"/>
      <c r="I29" s="20"/>
    </row>
  </sheetData>
  <mergeCells count="10">
    <mergeCell ref="A8:B10"/>
    <mergeCell ref="J9:J10"/>
    <mergeCell ref="C8:F8"/>
    <mergeCell ref="G8:J8"/>
    <mergeCell ref="K8:N8"/>
    <mergeCell ref="C9:E9"/>
    <mergeCell ref="F9:F10"/>
    <mergeCell ref="G9:I9"/>
    <mergeCell ref="K9:M9"/>
    <mergeCell ref="N9:N10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8:N53"/>
  <sheetViews>
    <sheetView workbookViewId="0"/>
  </sheetViews>
  <sheetFormatPr baseColWidth="10" defaultRowHeight="12.75" x14ac:dyDescent="0.2"/>
  <cols>
    <col min="1" max="1" width="8.625" customWidth="1"/>
    <col min="2" max="2" width="23.5" bestFit="1" customWidth="1"/>
    <col min="3" max="3" width="20.625" customWidth="1"/>
    <col min="4" max="4" width="12.875" customWidth="1"/>
    <col min="5" max="5" width="13.125" bestFit="1" customWidth="1"/>
    <col min="6" max="6" width="13.125" customWidth="1"/>
    <col min="7" max="7" width="15.5" bestFit="1" customWidth="1"/>
    <col min="8" max="8" width="15.5" customWidth="1"/>
    <col min="9" max="9" width="18.625" bestFit="1" customWidth="1"/>
    <col min="10" max="10" width="11.375" bestFit="1" customWidth="1"/>
    <col min="11" max="11" width="13.125" bestFit="1" customWidth="1"/>
    <col min="12" max="12" width="13.125" customWidth="1"/>
    <col min="13" max="13" width="15.5" bestFit="1" customWidth="1"/>
    <col min="14" max="14" width="15.5" customWidth="1"/>
    <col min="15" max="15" width="18.625" bestFit="1" customWidth="1"/>
    <col min="16" max="16" width="14.375" customWidth="1"/>
    <col min="17" max="17" width="14.125" customWidth="1"/>
    <col min="18" max="24" width="20.625" customWidth="1"/>
    <col min="25" max="25" width="11.875" customWidth="1"/>
  </cols>
  <sheetData>
    <row r="8" spans="2:14" ht="49.5" customHeight="1" x14ac:dyDescent="0.2"/>
    <row r="9" spans="2:14" ht="44.25" customHeight="1" thickBot="1" x14ac:dyDescent="0.25">
      <c r="C9" s="51" t="s">
        <v>119</v>
      </c>
      <c r="D9" s="51"/>
      <c r="E9" s="51"/>
      <c r="F9" s="51"/>
      <c r="G9" s="51"/>
      <c r="H9" s="32"/>
      <c r="I9" s="50" t="s">
        <v>120</v>
      </c>
      <c r="J9" s="51"/>
      <c r="K9" s="51"/>
      <c r="L9" s="51"/>
      <c r="M9" s="51"/>
      <c r="N9" s="32"/>
    </row>
    <row r="10" spans="2:14" ht="72" thickBot="1" x14ac:dyDescent="0.25">
      <c r="C10" s="10" t="s">
        <v>36</v>
      </c>
      <c r="D10" s="10" t="s">
        <v>37</v>
      </c>
      <c r="E10" s="10" t="s">
        <v>38</v>
      </c>
      <c r="F10" s="10" t="s">
        <v>115</v>
      </c>
      <c r="G10" s="10" t="s">
        <v>117</v>
      </c>
      <c r="H10" s="10" t="s">
        <v>116</v>
      </c>
      <c r="I10" s="10" t="s">
        <v>36</v>
      </c>
      <c r="J10" s="10" t="s">
        <v>37</v>
      </c>
      <c r="K10" s="10" t="s">
        <v>38</v>
      </c>
      <c r="L10" s="10" t="s">
        <v>115</v>
      </c>
      <c r="M10" s="10" t="s">
        <v>117</v>
      </c>
      <c r="N10" s="10" t="s">
        <v>116</v>
      </c>
    </row>
    <row r="11" spans="2:14" ht="20.100000000000001" customHeight="1" thickBot="1" x14ac:dyDescent="0.25">
      <c r="B11" s="5" t="s">
        <v>2</v>
      </c>
      <c r="C11" s="11">
        <v>9726</v>
      </c>
      <c r="D11" s="11">
        <v>7337</v>
      </c>
      <c r="E11" s="11">
        <v>2389</v>
      </c>
      <c r="F11" s="11">
        <v>33</v>
      </c>
      <c r="G11" s="11">
        <v>30</v>
      </c>
      <c r="H11" s="11">
        <v>3</v>
      </c>
      <c r="I11" s="11">
        <v>9433</v>
      </c>
      <c r="J11" s="11">
        <v>7005</v>
      </c>
      <c r="K11" s="11">
        <v>2428</v>
      </c>
      <c r="L11" s="11">
        <v>34</v>
      </c>
      <c r="M11" s="11">
        <v>30</v>
      </c>
      <c r="N11" s="11">
        <v>4</v>
      </c>
    </row>
    <row r="12" spans="2:14" ht="20.100000000000001" customHeight="1" thickBot="1" x14ac:dyDescent="0.25">
      <c r="B12" s="6" t="s">
        <v>3</v>
      </c>
      <c r="C12" s="11">
        <v>1221</v>
      </c>
      <c r="D12" s="11">
        <v>702</v>
      </c>
      <c r="E12" s="11">
        <v>519</v>
      </c>
      <c r="F12" s="11">
        <v>9</v>
      </c>
      <c r="G12" s="11">
        <v>4</v>
      </c>
      <c r="H12" s="11">
        <v>5</v>
      </c>
      <c r="I12" s="11">
        <v>1199</v>
      </c>
      <c r="J12" s="11">
        <v>644</v>
      </c>
      <c r="K12" s="11">
        <v>555</v>
      </c>
      <c r="L12" s="11">
        <v>6</v>
      </c>
      <c r="M12" s="11">
        <v>2</v>
      </c>
      <c r="N12" s="11">
        <v>4</v>
      </c>
    </row>
    <row r="13" spans="2:14" ht="20.100000000000001" customHeight="1" thickBot="1" x14ac:dyDescent="0.25">
      <c r="B13" s="6" t="s">
        <v>4</v>
      </c>
      <c r="C13" s="11">
        <v>742</v>
      </c>
      <c r="D13" s="11">
        <v>549</v>
      </c>
      <c r="E13" s="11">
        <v>193</v>
      </c>
      <c r="F13" s="11">
        <v>4</v>
      </c>
      <c r="G13" s="11">
        <v>4</v>
      </c>
      <c r="H13" s="11">
        <v>0</v>
      </c>
      <c r="I13" s="11">
        <v>841</v>
      </c>
      <c r="J13" s="11">
        <v>571</v>
      </c>
      <c r="K13" s="11">
        <v>270</v>
      </c>
      <c r="L13" s="11">
        <v>2</v>
      </c>
      <c r="M13" s="11">
        <v>2</v>
      </c>
      <c r="N13" s="11">
        <v>0</v>
      </c>
    </row>
    <row r="14" spans="2:14" ht="20.100000000000001" customHeight="1" thickBot="1" x14ac:dyDescent="0.25">
      <c r="B14" s="6" t="s">
        <v>5</v>
      </c>
      <c r="C14" s="11">
        <v>1902</v>
      </c>
      <c r="D14" s="11">
        <v>1026</v>
      </c>
      <c r="E14" s="11">
        <v>876</v>
      </c>
      <c r="F14" s="11">
        <v>2</v>
      </c>
      <c r="G14" s="11">
        <v>2</v>
      </c>
      <c r="H14" s="11">
        <v>0</v>
      </c>
      <c r="I14" s="11">
        <v>1767</v>
      </c>
      <c r="J14" s="11">
        <v>984</v>
      </c>
      <c r="K14" s="11">
        <v>783</v>
      </c>
      <c r="L14" s="11">
        <v>2</v>
      </c>
      <c r="M14" s="11">
        <v>0</v>
      </c>
      <c r="N14" s="11">
        <v>2</v>
      </c>
    </row>
    <row r="15" spans="2:14" ht="20.100000000000001" customHeight="1" thickBot="1" x14ac:dyDescent="0.25">
      <c r="B15" s="6" t="s">
        <v>6</v>
      </c>
      <c r="C15" s="11">
        <v>2818</v>
      </c>
      <c r="D15" s="11">
        <v>2054</v>
      </c>
      <c r="E15" s="11">
        <v>764</v>
      </c>
      <c r="F15" s="11">
        <v>3</v>
      </c>
      <c r="G15" s="11">
        <v>1</v>
      </c>
      <c r="H15" s="11">
        <v>2</v>
      </c>
      <c r="I15" s="11">
        <v>2621</v>
      </c>
      <c r="J15" s="11">
        <v>1817</v>
      </c>
      <c r="K15" s="11">
        <v>804</v>
      </c>
      <c r="L15" s="11">
        <v>15</v>
      </c>
      <c r="M15" s="11">
        <v>12</v>
      </c>
      <c r="N15" s="11">
        <v>3</v>
      </c>
    </row>
    <row r="16" spans="2:14" ht="20.100000000000001" customHeight="1" thickBot="1" x14ac:dyDescent="0.25">
      <c r="B16" s="6" t="s">
        <v>7</v>
      </c>
      <c r="C16" s="11">
        <v>539</v>
      </c>
      <c r="D16" s="11">
        <v>409</v>
      </c>
      <c r="E16" s="11">
        <v>130</v>
      </c>
      <c r="F16" s="11">
        <v>0</v>
      </c>
      <c r="G16" s="11">
        <v>0</v>
      </c>
      <c r="H16" s="11">
        <v>0</v>
      </c>
      <c r="I16" s="11">
        <v>413</v>
      </c>
      <c r="J16" s="11">
        <v>296</v>
      </c>
      <c r="K16" s="11">
        <v>117</v>
      </c>
      <c r="L16" s="11">
        <v>0</v>
      </c>
      <c r="M16" s="11">
        <v>0</v>
      </c>
      <c r="N16" s="11">
        <v>0</v>
      </c>
    </row>
    <row r="17" spans="2:14" ht="20.100000000000001" customHeight="1" thickBot="1" x14ac:dyDescent="0.25">
      <c r="B17" s="6" t="s">
        <v>8</v>
      </c>
      <c r="C17" s="11">
        <v>1584</v>
      </c>
      <c r="D17" s="11">
        <v>1091</v>
      </c>
      <c r="E17" s="11">
        <v>493</v>
      </c>
      <c r="F17" s="11">
        <v>4</v>
      </c>
      <c r="G17" s="11">
        <v>2</v>
      </c>
      <c r="H17" s="11">
        <v>2</v>
      </c>
      <c r="I17" s="11">
        <v>1447</v>
      </c>
      <c r="J17" s="11">
        <v>1021</v>
      </c>
      <c r="K17" s="11">
        <v>426</v>
      </c>
      <c r="L17" s="11">
        <v>10</v>
      </c>
      <c r="M17" s="11">
        <v>10</v>
      </c>
      <c r="N17" s="11">
        <v>0</v>
      </c>
    </row>
    <row r="18" spans="2:14" ht="20.100000000000001" customHeight="1" thickBot="1" x14ac:dyDescent="0.25">
      <c r="B18" s="6" t="s">
        <v>9</v>
      </c>
      <c r="C18" s="11">
        <v>1525</v>
      </c>
      <c r="D18" s="11">
        <v>1062</v>
      </c>
      <c r="E18" s="11">
        <v>463</v>
      </c>
      <c r="F18" s="11">
        <v>7</v>
      </c>
      <c r="G18" s="11">
        <v>5</v>
      </c>
      <c r="H18" s="11">
        <v>2</v>
      </c>
      <c r="I18" s="11">
        <v>1608</v>
      </c>
      <c r="J18" s="11">
        <v>1034</v>
      </c>
      <c r="K18" s="11">
        <v>574</v>
      </c>
      <c r="L18" s="11">
        <v>13</v>
      </c>
      <c r="M18" s="11">
        <v>11</v>
      </c>
      <c r="N18" s="11">
        <v>2</v>
      </c>
    </row>
    <row r="19" spans="2:14" ht="20.100000000000001" customHeight="1" thickBot="1" x14ac:dyDescent="0.25">
      <c r="B19" s="6" t="s">
        <v>10</v>
      </c>
      <c r="C19" s="11">
        <v>5810</v>
      </c>
      <c r="D19" s="11">
        <v>3323</v>
      </c>
      <c r="E19" s="11">
        <v>2487</v>
      </c>
      <c r="F19" s="11">
        <v>26</v>
      </c>
      <c r="G19" s="11">
        <v>19</v>
      </c>
      <c r="H19" s="11">
        <v>7</v>
      </c>
      <c r="I19" s="11">
        <v>6192</v>
      </c>
      <c r="J19" s="11">
        <v>3350</v>
      </c>
      <c r="K19" s="11">
        <v>2842</v>
      </c>
      <c r="L19" s="11">
        <v>3</v>
      </c>
      <c r="M19" s="11">
        <v>1</v>
      </c>
      <c r="N19" s="11">
        <v>2</v>
      </c>
    </row>
    <row r="20" spans="2:14" ht="20.100000000000001" customHeight="1" thickBot="1" x14ac:dyDescent="0.25">
      <c r="B20" s="6" t="s">
        <v>11</v>
      </c>
      <c r="C20" s="11">
        <v>6764</v>
      </c>
      <c r="D20" s="11">
        <v>4238</v>
      </c>
      <c r="E20" s="11">
        <v>2526</v>
      </c>
      <c r="F20" s="11">
        <v>12</v>
      </c>
      <c r="G20" s="11">
        <v>11</v>
      </c>
      <c r="H20" s="11">
        <v>1</v>
      </c>
      <c r="I20" s="11">
        <v>6574</v>
      </c>
      <c r="J20" s="11">
        <v>4146</v>
      </c>
      <c r="K20" s="11">
        <v>2428</v>
      </c>
      <c r="L20" s="11">
        <v>15</v>
      </c>
      <c r="M20" s="11">
        <v>8</v>
      </c>
      <c r="N20" s="11">
        <v>7</v>
      </c>
    </row>
    <row r="21" spans="2:14" ht="20.100000000000001" customHeight="1" thickBot="1" x14ac:dyDescent="0.25">
      <c r="B21" s="6" t="s">
        <v>12</v>
      </c>
      <c r="C21" s="11">
        <v>733</v>
      </c>
      <c r="D21" s="11">
        <v>624</v>
      </c>
      <c r="E21" s="11">
        <v>109</v>
      </c>
      <c r="F21" s="11">
        <v>0</v>
      </c>
      <c r="G21" s="11">
        <v>0</v>
      </c>
      <c r="H21" s="11">
        <v>0</v>
      </c>
      <c r="I21" s="11">
        <v>758</v>
      </c>
      <c r="J21" s="11">
        <v>646</v>
      </c>
      <c r="K21" s="11">
        <v>112</v>
      </c>
      <c r="L21" s="11">
        <v>6</v>
      </c>
      <c r="M21" s="11">
        <v>6</v>
      </c>
      <c r="N21" s="11">
        <v>0</v>
      </c>
    </row>
    <row r="22" spans="2:14" ht="20.100000000000001" customHeight="1" thickBot="1" x14ac:dyDescent="0.25">
      <c r="B22" s="6" t="s">
        <v>13</v>
      </c>
      <c r="C22" s="11">
        <v>1678</v>
      </c>
      <c r="D22" s="11">
        <v>1329</v>
      </c>
      <c r="E22" s="11">
        <v>349</v>
      </c>
      <c r="F22" s="11">
        <v>19</v>
      </c>
      <c r="G22" s="11">
        <v>15</v>
      </c>
      <c r="H22" s="11">
        <v>4</v>
      </c>
      <c r="I22" s="11">
        <v>1842</v>
      </c>
      <c r="J22" s="11">
        <v>1341</v>
      </c>
      <c r="K22" s="11">
        <v>501</v>
      </c>
      <c r="L22" s="11">
        <v>19</v>
      </c>
      <c r="M22" s="11">
        <v>19</v>
      </c>
      <c r="N22" s="11">
        <v>0</v>
      </c>
    </row>
    <row r="23" spans="2:14" ht="20.100000000000001" customHeight="1" thickBot="1" x14ac:dyDescent="0.25">
      <c r="B23" s="6" t="s">
        <v>14</v>
      </c>
      <c r="C23" s="11">
        <v>7216</v>
      </c>
      <c r="D23" s="11">
        <v>4020</v>
      </c>
      <c r="E23" s="11">
        <v>3196</v>
      </c>
      <c r="F23" s="11">
        <v>0</v>
      </c>
      <c r="G23" s="11">
        <v>0</v>
      </c>
      <c r="H23" s="11">
        <v>0</v>
      </c>
      <c r="I23" s="11">
        <v>7128</v>
      </c>
      <c r="J23" s="11">
        <v>3788</v>
      </c>
      <c r="K23" s="11">
        <v>3340</v>
      </c>
      <c r="L23" s="11">
        <v>3</v>
      </c>
      <c r="M23" s="11">
        <v>3</v>
      </c>
      <c r="N23" s="11">
        <v>0</v>
      </c>
    </row>
    <row r="24" spans="2:14" ht="20.100000000000001" customHeight="1" thickBot="1" x14ac:dyDescent="0.25">
      <c r="B24" s="6" t="s">
        <v>15</v>
      </c>
      <c r="C24" s="11">
        <v>1992</v>
      </c>
      <c r="D24" s="11">
        <v>1300</v>
      </c>
      <c r="E24" s="11">
        <v>692</v>
      </c>
      <c r="F24" s="11">
        <v>14</v>
      </c>
      <c r="G24" s="11">
        <v>12</v>
      </c>
      <c r="H24" s="11">
        <v>2</v>
      </c>
      <c r="I24" s="11">
        <v>1757</v>
      </c>
      <c r="J24" s="11">
        <v>1160</v>
      </c>
      <c r="K24" s="11">
        <v>597</v>
      </c>
      <c r="L24" s="11">
        <v>1</v>
      </c>
      <c r="M24" s="11">
        <v>1</v>
      </c>
      <c r="N24" s="11">
        <v>0</v>
      </c>
    </row>
    <row r="25" spans="2:14" ht="20.100000000000001" customHeight="1" thickBot="1" x14ac:dyDescent="0.25">
      <c r="B25" s="6" t="s">
        <v>16</v>
      </c>
      <c r="C25" s="11">
        <v>677</v>
      </c>
      <c r="D25" s="11">
        <v>350</v>
      </c>
      <c r="E25" s="11">
        <v>327</v>
      </c>
      <c r="F25" s="11">
        <v>2</v>
      </c>
      <c r="G25" s="11">
        <v>0</v>
      </c>
      <c r="H25" s="11">
        <v>2</v>
      </c>
      <c r="I25" s="11">
        <v>739</v>
      </c>
      <c r="J25" s="11">
        <v>244</v>
      </c>
      <c r="K25" s="11">
        <v>495</v>
      </c>
      <c r="L25" s="11">
        <v>1</v>
      </c>
      <c r="M25" s="11">
        <v>1</v>
      </c>
      <c r="N25" s="11">
        <v>0</v>
      </c>
    </row>
    <row r="26" spans="2:14" ht="20.100000000000001" customHeight="1" thickBot="1" x14ac:dyDescent="0.25">
      <c r="B26" s="7" t="s">
        <v>17</v>
      </c>
      <c r="C26" s="11">
        <v>1637</v>
      </c>
      <c r="D26" s="11">
        <v>942</v>
      </c>
      <c r="E26" s="11">
        <v>695</v>
      </c>
      <c r="F26" s="11">
        <v>1</v>
      </c>
      <c r="G26" s="11">
        <v>1</v>
      </c>
      <c r="H26" s="11">
        <v>0</v>
      </c>
      <c r="I26" s="11">
        <v>1610</v>
      </c>
      <c r="J26" s="11">
        <v>829</v>
      </c>
      <c r="K26" s="11">
        <v>781</v>
      </c>
      <c r="L26" s="11">
        <v>11</v>
      </c>
      <c r="M26" s="11">
        <v>6</v>
      </c>
      <c r="N26" s="11">
        <v>5</v>
      </c>
    </row>
    <row r="27" spans="2:14" ht="20.100000000000001" customHeight="1" thickBot="1" x14ac:dyDescent="0.25">
      <c r="B27" s="8" t="s">
        <v>18</v>
      </c>
      <c r="C27" s="11">
        <v>244</v>
      </c>
      <c r="D27" s="11">
        <v>145</v>
      </c>
      <c r="E27" s="11">
        <v>99</v>
      </c>
      <c r="F27" s="11">
        <v>0</v>
      </c>
      <c r="G27" s="11">
        <v>0</v>
      </c>
      <c r="H27" s="11">
        <v>0</v>
      </c>
      <c r="I27" s="11">
        <v>206</v>
      </c>
      <c r="J27" s="11">
        <v>107</v>
      </c>
      <c r="K27" s="11">
        <v>99</v>
      </c>
      <c r="L27" s="11">
        <v>0</v>
      </c>
      <c r="M27" s="11">
        <v>0</v>
      </c>
      <c r="N27" s="11">
        <v>0</v>
      </c>
    </row>
    <row r="28" spans="2:14" ht="20.100000000000001" customHeight="1" thickBot="1" x14ac:dyDescent="0.25">
      <c r="B28" s="9" t="s">
        <v>19</v>
      </c>
      <c r="C28" s="12">
        <f>SUM(C11:C27)</f>
        <v>46808</v>
      </c>
      <c r="D28" s="12">
        <f t="shared" ref="D28:H28" si="0">SUM(D11:D27)</f>
        <v>30501</v>
      </c>
      <c r="E28" s="12">
        <f t="shared" si="0"/>
        <v>16307</v>
      </c>
      <c r="F28" s="12">
        <f t="shared" si="0"/>
        <v>136</v>
      </c>
      <c r="G28" s="12">
        <f t="shared" si="0"/>
        <v>106</v>
      </c>
      <c r="H28" s="12">
        <f t="shared" si="0"/>
        <v>30</v>
      </c>
      <c r="I28" s="12">
        <f>SUM(I11:I27)</f>
        <v>46135</v>
      </c>
      <c r="J28" s="12">
        <f t="shared" ref="J28:N28" si="1">SUM(J11:J27)</f>
        <v>28983</v>
      </c>
      <c r="K28" s="12">
        <f t="shared" si="1"/>
        <v>17152</v>
      </c>
      <c r="L28" s="12">
        <f t="shared" si="1"/>
        <v>141</v>
      </c>
      <c r="M28" s="12">
        <f t="shared" si="1"/>
        <v>112</v>
      </c>
      <c r="N28" s="12">
        <f t="shared" si="1"/>
        <v>29</v>
      </c>
    </row>
    <row r="29" spans="2:14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1" spans="2:14" ht="39.75" customHeight="1" thickBot="1" x14ac:dyDescent="0.25">
      <c r="C31" s="32" t="s">
        <v>122</v>
      </c>
      <c r="D31" s="33"/>
      <c r="E31" s="33"/>
      <c r="F31" s="32" t="s">
        <v>122</v>
      </c>
      <c r="G31" s="33"/>
      <c r="H31" s="33"/>
    </row>
    <row r="32" spans="2:14" ht="57.75" thickBot="1" x14ac:dyDescent="0.25">
      <c r="C32" s="10" t="s">
        <v>36</v>
      </c>
      <c r="D32" s="10" t="s">
        <v>37</v>
      </c>
      <c r="E32" s="10" t="s">
        <v>38</v>
      </c>
      <c r="F32" s="10" t="s">
        <v>112</v>
      </c>
      <c r="G32" s="10" t="s">
        <v>113</v>
      </c>
      <c r="H32" s="10" t="s">
        <v>114</v>
      </c>
    </row>
    <row r="33" spans="2:8" ht="20.100000000000001" customHeight="1" thickBot="1" x14ac:dyDescent="0.25">
      <c r="B33" s="5" t="s">
        <v>2</v>
      </c>
      <c r="C33" s="14">
        <f t="shared" ref="C33:C50" si="2">IF(C11&gt;0,(I11-C11)/C11,"-")</f>
        <v>-3.0125436973061897E-2</v>
      </c>
      <c r="D33" s="14">
        <f t="shared" ref="D33:D50" si="3">IF(D11&gt;0,(J11-D11)/D11,"-")</f>
        <v>-4.5250102221616462E-2</v>
      </c>
      <c r="E33" s="14">
        <f t="shared" ref="E33:E50" si="4">IF(E11&gt;0,(K11-E11)/E11,"-")</f>
        <v>1.6324822101297615E-2</v>
      </c>
      <c r="F33" s="14">
        <f t="shared" ref="F33:F50" si="5">IF(F11&gt;0,(L11-F11)/F11,"-")</f>
        <v>3.0303030303030304E-2</v>
      </c>
      <c r="G33" s="14">
        <f t="shared" ref="G33:G50" si="6">IF(G11&gt;0,(M11-G11)/G11,"-")</f>
        <v>0</v>
      </c>
      <c r="H33" s="14">
        <f t="shared" ref="H33:H50" si="7">IF(H11&gt;0,(N11-H11)/H11,"-")</f>
        <v>0.33333333333333331</v>
      </c>
    </row>
    <row r="34" spans="2:8" ht="20.100000000000001" customHeight="1" thickBot="1" x14ac:dyDescent="0.25">
      <c r="B34" s="6" t="s">
        <v>3</v>
      </c>
      <c r="C34" s="14">
        <f t="shared" si="2"/>
        <v>-1.8018018018018018E-2</v>
      </c>
      <c r="D34" s="14">
        <f t="shared" si="3"/>
        <v>-8.2621082621082614E-2</v>
      </c>
      <c r="E34" s="14">
        <f t="shared" si="4"/>
        <v>6.9364161849710976E-2</v>
      </c>
      <c r="F34" s="14">
        <f t="shared" si="5"/>
        <v>-0.33333333333333331</v>
      </c>
      <c r="G34" s="14">
        <f t="shared" si="6"/>
        <v>-0.5</v>
      </c>
      <c r="H34" s="14">
        <f t="shared" si="7"/>
        <v>-0.2</v>
      </c>
    </row>
    <row r="35" spans="2:8" ht="20.100000000000001" customHeight="1" thickBot="1" x14ac:dyDescent="0.25">
      <c r="B35" s="6" t="s">
        <v>4</v>
      </c>
      <c r="C35" s="14">
        <f t="shared" si="2"/>
        <v>0.13342318059299191</v>
      </c>
      <c r="D35" s="14">
        <f t="shared" si="3"/>
        <v>4.0072859744990891E-2</v>
      </c>
      <c r="E35" s="14">
        <f t="shared" si="4"/>
        <v>0.39896373056994816</v>
      </c>
      <c r="F35" s="14">
        <f t="shared" si="5"/>
        <v>-0.5</v>
      </c>
      <c r="G35" s="14">
        <f t="shared" si="6"/>
        <v>-0.5</v>
      </c>
      <c r="H35" s="14" t="str">
        <f t="shared" si="7"/>
        <v>-</v>
      </c>
    </row>
    <row r="36" spans="2:8" ht="20.100000000000001" customHeight="1" thickBot="1" x14ac:dyDescent="0.25">
      <c r="B36" s="6" t="s">
        <v>5</v>
      </c>
      <c r="C36" s="14">
        <f t="shared" si="2"/>
        <v>-7.0977917981072558E-2</v>
      </c>
      <c r="D36" s="14">
        <f t="shared" si="3"/>
        <v>-4.0935672514619881E-2</v>
      </c>
      <c r="E36" s="14">
        <f t="shared" si="4"/>
        <v>-0.10616438356164383</v>
      </c>
      <c r="F36" s="14">
        <f t="shared" si="5"/>
        <v>0</v>
      </c>
      <c r="G36" s="14">
        <f t="shared" si="6"/>
        <v>-1</v>
      </c>
      <c r="H36" s="14" t="str">
        <f t="shared" si="7"/>
        <v>-</v>
      </c>
    </row>
    <row r="37" spans="2:8" ht="20.100000000000001" customHeight="1" thickBot="1" x14ac:dyDescent="0.25">
      <c r="B37" s="6" t="s">
        <v>6</v>
      </c>
      <c r="C37" s="14">
        <f t="shared" si="2"/>
        <v>-6.9907735982966637E-2</v>
      </c>
      <c r="D37" s="14">
        <f t="shared" si="3"/>
        <v>-0.11538461538461539</v>
      </c>
      <c r="E37" s="14">
        <f t="shared" si="4"/>
        <v>5.2356020942408377E-2</v>
      </c>
      <c r="F37" s="14">
        <f t="shared" si="5"/>
        <v>4</v>
      </c>
      <c r="G37" s="14">
        <f t="shared" si="6"/>
        <v>11</v>
      </c>
      <c r="H37" s="14">
        <f t="shared" si="7"/>
        <v>0.5</v>
      </c>
    </row>
    <row r="38" spans="2:8" ht="20.100000000000001" customHeight="1" thickBot="1" x14ac:dyDescent="0.25">
      <c r="B38" s="6" t="s">
        <v>7</v>
      </c>
      <c r="C38" s="14">
        <f t="shared" si="2"/>
        <v>-0.23376623376623376</v>
      </c>
      <c r="D38" s="14">
        <f t="shared" si="3"/>
        <v>-0.27628361858190709</v>
      </c>
      <c r="E38" s="14">
        <f t="shared" si="4"/>
        <v>-0.1</v>
      </c>
      <c r="F38" s="14" t="str">
        <f t="shared" si="5"/>
        <v>-</v>
      </c>
      <c r="G38" s="14" t="str">
        <f t="shared" si="6"/>
        <v>-</v>
      </c>
      <c r="H38" s="14" t="str">
        <f t="shared" si="7"/>
        <v>-</v>
      </c>
    </row>
    <row r="39" spans="2:8" ht="20.100000000000001" customHeight="1" thickBot="1" x14ac:dyDescent="0.25">
      <c r="B39" s="6" t="s">
        <v>8</v>
      </c>
      <c r="C39" s="14">
        <f t="shared" si="2"/>
        <v>-8.6489898989898992E-2</v>
      </c>
      <c r="D39" s="14">
        <f t="shared" si="3"/>
        <v>-6.4161319890009172E-2</v>
      </c>
      <c r="E39" s="14">
        <f t="shared" si="4"/>
        <v>-0.13590263691683571</v>
      </c>
      <c r="F39" s="14">
        <f t="shared" si="5"/>
        <v>1.5</v>
      </c>
      <c r="G39" s="14">
        <f t="shared" si="6"/>
        <v>4</v>
      </c>
      <c r="H39" s="14">
        <f t="shared" si="7"/>
        <v>-1</v>
      </c>
    </row>
    <row r="40" spans="2:8" ht="20.100000000000001" customHeight="1" thickBot="1" x14ac:dyDescent="0.25">
      <c r="B40" s="6" t="s">
        <v>9</v>
      </c>
      <c r="C40" s="14">
        <f t="shared" si="2"/>
        <v>5.442622950819672E-2</v>
      </c>
      <c r="D40" s="14">
        <f t="shared" si="3"/>
        <v>-2.6365348399246705E-2</v>
      </c>
      <c r="E40" s="14">
        <f t="shared" si="4"/>
        <v>0.23974082073434125</v>
      </c>
      <c r="F40" s="14">
        <f t="shared" si="5"/>
        <v>0.8571428571428571</v>
      </c>
      <c r="G40" s="14">
        <f t="shared" si="6"/>
        <v>1.2</v>
      </c>
      <c r="H40" s="14">
        <f t="shared" si="7"/>
        <v>0</v>
      </c>
    </row>
    <row r="41" spans="2:8" ht="20.100000000000001" customHeight="1" thickBot="1" x14ac:dyDescent="0.25">
      <c r="B41" s="6" t="s">
        <v>10</v>
      </c>
      <c r="C41" s="14">
        <f t="shared" si="2"/>
        <v>6.5748709122203097E-2</v>
      </c>
      <c r="D41" s="14">
        <f t="shared" si="3"/>
        <v>8.1251880830574778E-3</v>
      </c>
      <c r="E41" s="14">
        <f t="shared" si="4"/>
        <v>0.14274225975070365</v>
      </c>
      <c r="F41" s="14">
        <f t="shared" si="5"/>
        <v>-0.88461538461538458</v>
      </c>
      <c r="G41" s="14">
        <f t="shared" si="6"/>
        <v>-0.94736842105263153</v>
      </c>
      <c r="H41" s="14">
        <f t="shared" si="7"/>
        <v>-0.7142857142857143</v>
      </c>
    </row>
    <row r="42" spans="2:8" ht="20.100000000000001" customHeight="1" thickBot="1" x14ac:dyDescent="0.25">
      <c r="B42" s="6" t="s">
        <v>11</v>
      </c>
      <c r="C42" s="14">
        <f t="shared" si="2"/>
        <v>-2.8089887640449437E-2</v>
      </c>
      <c r="D42" s="14">
        <f t="shared" si="3"/>
        <v>-2.1708352996696555E-2</v>
      </c>
      <c r="E42" s="14">
        <f t="shared" si="4"/>
        <v>-3.8796516231195566E-2</v>
      </c>
      <c r="F42" s="14">
        <f t="shared" si="5"/>
        <v>0.25</v>
      </c>
      <c r="G42" s="14">
        <f t="shared" si="6"/>
        <v>-0.27272727272727271</v>
      </c>
      <c r="H42" s="14">
        <f t="shared" si="7"/>
        <v>6</v>
      </c>
    </row>
    <row r="43" spans="2:8" ht="20.100000000000001" customHeight="1" thickBot="1" x14ac:dyDescent="0.25">
      <c r="B43" s="6" t="s">
        <v>12</v>
      </c>
      <c r="C43" s="14">
        <f t="shared" si="2"/>
        <v>3.4106412005457026E-2</v>
      </c>
      <c r="D43" s="14">
        <f t="shared" si="3"/>
        <v>3.5256410256410256E-2</v>
      </c>
      <c r="E43" s="14">
        <f t="shared" si="4"/>
        <v>2.7522935779816515E-2</v>
      </c>
      <c r="F43" s="14" t="str">
        <f t="shared" si="5"/>
        <v>-</v>
      </c>
      <c r="G43" s="14" t="str">
        <f t="shared" si="6"/>
        <v>-</v>
      </c>
      <c r="H43" s="14" t="str">
        <f t="shared" si="7"/>
        <v>-</v>
      </c>
    </row>
    <row r="44" spans="2:8" ht="20.100000000000001" customHeight="1" thickBot="1" x14ac:dyDescent="0.25">
      <c r="B44" s="6" t="s">
        <v>13</v>
      </c>
      <c r="C44" s="14">
        <f t="shared" si="2"/>
        <v>9.7735399284862925E-2</v>
      </c>
      <c r="D44" s="14">
        <f t="shared" si="3"/>
        <v>9.0293453724604959E-3</v>
      </c>
      <c r="E44" s="14">
        <f t="shared" si="4"/>
        <v>0.4355300859598854</v>
      </c>
      <c r="F44" s="14">
        <f t="shared" si="5"/>
        <v>0</v>
      </c>
      <c r="G44" s="14">
        <f t="shared" si="6"/>
        <v>0.26666666666666666</v>
      </c>
      <c r="H44" s="14">
        <f t="shared" si="7"/>
        <v>-1</v>
      </c>
    </row>
    <row r="45" spans="2:8" ht="20.100000000000001" customHeight="1" thickBot="1" x14ac:dyDescent="0.25">
      <c r="B45" s="6" t="s">
        <v>14</v>
      </c>
      <c r="C45" s="14">
        <f t="shared" si="2"/>
        <v>-1.2195121951219513E-2</v>
      </c>
      <c r="D45" s="14">
        <f t="shared" si="3"/>
        <v>-5.7711442786069649E-2</v>
      </c>
      <c r="E45" s="14">
        <f t="shared" si="4"/>
        <v>4.5056320400500623E-2</v>
      </c>
      <c r="F45" s="14" t="str">
        <f t="shared" si="5"/>
        <v>-</v>
      </c>
      <c r="G45" s="14" t="str">
        <f t="shared" si="6"/>
        <v>-</v>
      </c>
      <c r="H45" s="14" t="str">
        <f t="shared" si="7"/>
        <v>-</v>
      </c>
    </row>
    <row r="46" spans="2:8" ht="20.100000000000001" customHeight="1" thickBot="1" x14ac:dyDescent="0.25">
      <c r="B46" s="6" t="s">
        <v>15</v>
      </c>
      <c r="C46" s="14">
        <f t="shared" si="2"/>
        <v>-0.1179718875502008</v>
      </c>
      <c r="D46" s="14">
        <f t="shared" si="3"/>
        <v>-0.1076923076923077</v>
      </c>
      <c r="E46" s="14">
        <f t="shared" si="4"/>
        <v>-0.13728323699421965</v>
      </c>
      <c r="F46" s="14">
        <f t="shared" si="5"/>
        <v>-0.9285714285714286</v>
      </c>
      <c r="G46" s="14">
        <f t="shared" si="6"/>
        <v>-0.91666666666666663</v>
      </c>
      <c r="H46" s="14">
        <f t="shared" si="7"/>
        <v>-1</v>
      </c>
    </row>
    <row r="47" spans="2:8" ht="20.100000000000001" customHeight="1" thickBot="1" x14ac:dyDescent="0.25">
      <c r="B47" s="6" t="s">
        <v>16</v>
      </c>
      <c r="C47" s="14">
        <f t="shared" si="2"/>
        <v>9.1580502215657306E-2</v>
      </c>
      <c r="D47" s="14">
        <f t="shared" si="3"/>
        <v>-0.30285714285714288</v>
      </c>
      <c r="E47" s="14">
        <f t="shared" si="4"/>
        <v>0.51376146788990829</v>
      </c>
      <c r="F47" s="14">
        <f t="shared" si="5"/>
        <v>-0.5</v>
      </c>
      <c r="G47" s="14" t="str">
        <f t="shared" si="6"/>
        <v>-</v>
      </c>
      <c r="H47" s="14">
        <f t="shared" si="7"/>
        <v>-1</v>
      </c>
    </row>
    <row r="48" spans="2:8" ht="20.100000000000001" customHeight="1" thickBot="1" x14ac:dyDescent="0.25">
      <c r="B48" s="7" t="s">
        <v>17</v>
      </c>
      <c r="C48" s="14">
        <f t="shared" si="2"/>
        <v>-1.6493585827733658E-2</v>
      </c>
      <c r="D48" s="14">
        <f t="shared" si="3"/>
        <v>-0.11995753715498939</v>
      </c>
      <c r="E48" s="14">
        <f t="shared" si="4"/>
        <v>0.12374100719424461</v>
      </c>
      <c r="F48" s="14">
        <f t="shared" si="5"/>
        <v>10</v>
      </c>
      <c r="G48" s="14">
        <f t="shared" si="6"/>
        <v>5</v>
      </c>
      <c r="H48" s="14" t="str">
        <f t="shared" si="7"/>
        <v>-</v>
      </c>
    </row>
    <row r="49" spans="2:8" ht="20.100000000000001" customHeight="1" thickBot="1" x14ac:dyDescent="0.25">
      <c r="B49" s="8" t="s">
        <v>18</v>
      </c>
      <c r="C49" s="14">
        <f t="shared" si="2"/>
        <v>-0.15573770491803279</v>
      </c>
      <c r="D49" s="14">
        <f t="shared" si="3"/>
        <v>-0.2620689655172414</v>
      </c>
      <c r="E49" s="14">
        <f t="shared" si="4"/>
        <v>0</v>
      </c>
      <c r="F49" s="14" t="str">
        <f t="shared" si="5"/>
        <v>-</v>
      </c>
      <c r="G49" s="14" t="str">
        <f t="shared" si="6"/>
        <v>-</v>
      </c>
      <c r="H49" s="14" t="str">
        <f t="shared" si="7"/>
        <v>-</v>
      </c>
    </row>
    <row r="50" spans="2:8" ht="20.100000000000001" customHeight="1" thickBot="1" x14ac:dyDescent="0.25">
      <c r="B50" s="9" t="s">
        <v>19</v>
      </c>
      <c r="C50" s="15">
        <f t="shared" si="2"/>
        <v>-1.4377884122372245E-2</v>
      </c>
      <c r="D50" s="15">
        <f t="shared" si="3"/>
        <v>-4.9768860037375823E-2</v>
      </c>
      <c r="E50" s="15">
        <f t="shared" si="4"/>
        <v>5.181823756668915E-2</v>
      </c>
      <c r="F50" s="15">
        <f t="shared" si="5"/>
        <v>3.6764705882352942E-2</v>
      </c>
      <c r="G50" s="15">
        <f t="shared" si="6"/>
        <v>5.6603773584905662E-2</v>
      </c>
      <c r="H50" s="15">
        <f t="shared" si="7"/>
        <v>-3.3333333333333333E-2</v>
      </c>
    </row>
    <row r="53" spans="2:8" ht="25.5" customHeight="1" x14ac:dyDescent="0.2">
      <c r="B53" s="49" t="s">
        <v>118</v>
      </c>
      <c r="C53" s="49"/>
      <c r="D53" s="49"/>
      <c r="E53" s="49"/>
      <c r="F53" s="49"/>
      <c r="G53" s="49"/>
    </row>
  </sheetData>
  <mergeCells count="5">
    <mergeCell ref="B53:G53"/>
    <mergeCell ref="F31:H31"/>
    <mergeCell ref="C31:E31"/>
    <mergeCell ref="I9:N9"/>
    <mergeCell ref="C9:H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8:N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2.75" bestFit="1" customWidth="1"/>
    <col min="4" max="4" width="13.375" bestFit="1" customWidth="1"/>
    <col min="5" max="5" width="12.125" bestFit="1" customWidth="1"/>
    <col min="6" max="6" width="12.5" bestFit="1" customWidth="1"/>
    <col min="7" max="7" width="10.5" bestFit="1" customWidth="1"/>
    <col min="8" max="8" width="13.375" bestFit="1" customWidth="1"/>
    <col min="9" max="9" width="12.125" bestFit="1" customWidth="1"/>
    <col min="10" max="10" width="12.5" bestFit="1" customWidth="1"/>
    <col min="11" max="11" width="10.5" bestFit="1" customWidth="1"/>
    <col min="12" max="12" width="13.375" bestFit="1" customWidth="1"/>
    <col min="13" max="13" width="12.125" bestFit="1" customWidth="1"/>
    <col min="14" max="14" width="12.5" bestFit="1" customWidth="1"/>
    <col min="15" max="18" width="20.625" customWidth="1"/>
    <col min="19" max="19" width="11.875" customWidth="1"/>
  </cols>
  <sheetData>
    <row r="8" spans="2:14" ht="37.5" customHeight="1" x14ac:dyDescent="0.2"/>
    <row r="9" spans="2:14" ht="44.25" customHeight="1" thickBot="1" x14ac:dyDescent="0.25">
      <c r="C9" s="32" t="s">
        <v>119</v>
      </c>
      <c r="D9" s="33"/>
      <c r="E9" s="33"/>
      <c r="F9" s="33"/>
      <c r="G9" s="33" t="s">
        <v>120</v>
      </c>
      <c r="H9" s="33"/>
      <c r="I9" s="33"/>
      <c r="J9" s="33"/>
      <c r="K9" s="33" t="s">
        <v>122</v>
      </c>
      <c r="L9" s="33"/>
      <c r="M9" s="33"/>
      <c r="N9" s="33"/>
    </row>
    <row r="10" spans="2:14" ht="44.25" customHeight="1" thickBot="1" x14ac:dyDescent="0.25">
      <c r="C10" s="10" t="s">
        <v>39</v>
      </c>
      <c r="D10" s="10" t="s">
        <v>40</v>
      </c>
      <c r="E10" s="10" t="s">
        <v>41</v>
      </c>
      <c r="F10" s="10" t="s">
        <v>42</v>
      </c>
      <c r="G10" s="10" t="s">
        <v>39</v>
      </c>
      <c r="H10" s="10" t="s">
        <v>40</v>
      </c>
      <c r="I10" s="10" t="s">
        <v>41</v>
      </c>
      <c r="J10" s="10" t="s">
        <v>42</v>
      </c>
      <c r="K10" s="10" t="s">
        <v>39</v>
      </c>
      <c r="L10" s="10" t="s">
        <v>40</v>
      </c>
      <c r="M10" s="10" t="s">
        <v>41</v>
      </c>
      <c r="N10" s="10" t="s">
        <v>42</v>
      </c>
    </row>
    <row r="11" spans="2:14" ht="20.100000000000001" customHeight="1" thickBot="1" x14ac:dyDescent="0.25">
      <c r="B11" s="5" t="s">
        <v>2</v>
      </c>
      <c r="C11" s="11">
        <v>2199</v>
      </c>
      <c r="D11" s="11">
        <v>32</v>
      </c>
      <c r="E11" s="11">
        <v>1662</v>
      </c>
      <c r="F11" s="11">
        <v>505</v>
      </c>
      <c r="G11" s="11">
        <v>2141</v>
      </c>
      <c r="H11" s="11">
        <v>25</v>
      </c>
      <c r="I11" s="11">
        <v>1634</v>
      </c>
      <c r="J11" s="11">
        <v>482</v>
      </c>
      <c r="K11" s="14">
        <f>IF(C11=0,"-",(G11-C11)/C11)</f>
        <v>-2.6375625284220099E-2</v>
      </c>
      <c r="L11" s="14">
        <f>IF(D11=0,"-",(H11-D11)/D11)</f>
        <v>-0.21875</v>
      </c>
      <c r="M11" s="14">
        <f>IF(E11=0,"-",(I11-E11)/E11)</f>
        <v>-1.684717208182912E-2</v>
      </c>
      <c r="N11" s="14">
        <f>IF(F11=0,"-",(J11-F11)/F11)</f>
        <v>-4.5544554455445543E-2</v>
      </c>
    </row>
    <row r="12" spans="2:14" ht="20.100000000000001" customHeight="1" thickBot="1" x14ac:dyDescent="0.25">
      <c r="B12" s="6" t="s">
        <v>3</v>
      </c>
      <c r="C12" s="11">
        <v>236</v>
      </c>
      <c r="D12" s="11">
        <v>0</v>
      </c>
      <c r="E12" s="11">
        <v>206</v>
      </c>
      <c r="F12" s="11">
        <v>30</v>
      </c>
      <c r="G12" s="11">
        <v>202</v>
      </c>
      <c r="H12" s="11">
        <v>0</v>
      </c>
      <c r="I12" s="11">
        <v>172</v>
      </c>
      <c r="J12" s="11">
        <v>30</v>
      </c>
      <c r="K12" s="14">
        <f t="shared" ref="K12:N28" si="0">IF(C12=0,"-",(G12-C12)/C12)</f>
        <v>-0.1440677966101695</v>
      </c>
      <c r="L12" s="14" t="str">
        <f t="shared" si="0"/>
        <v>-</v>
      </c>
      <c r="M12" s="14">
        <f t="shared" si="0"/>
        <v>-0.1650485436893204</v>
      </c>
      <c r="N12" s="14">
        <f t="shared" si="0"/>
        <v>0</v>
      </c>
    </row>
    <row r="13" spans="2:14" ht="20.100000000000001" customHeight="1" thickBot="1" x14ac:dyDescent="0.25">
      <c r="B13" s="6" t="s">
        <v>4</v>
      </c>
      <c r="C13" s="11">
        <v>213</v>
      </c>
      <c r="D13" s="11">
        <v>0</v>
      </c>
      <c r="E13" s="11">
        <v>163</v>
      </c>
      <c r="F13" s="11">
        <v>50</v>
      </c>
      <c r="G13" s="11">
        <v>229</v>
      </c>
      <c r="H13" s="11">
        <v>0</v>
      </c>
      <c r="I13" s="11">
        <v>156</v>
      </c>
      <c r="J13" s="11">
        <v>73</v>
      </c>
      <c r="K13" s="14">
        <f t="shared" si="0"/>
        <v>7.5117370892018781E-2</v>
      </c>
      <c r="L13" s="14" t="str">
        <f t="shared" si="0"/>
        <v>-</v>
      </c>
      <c r="M13" s="14">
        <f t="shared" si="0"/>
        <v>-4.2944785276073622E-2</v>
      </c>
      <c r="N13" s="14">
        <f t="shared" si="0"/>
        <v>0.46</v>
      </c>
    </row>
    <row r="14" spans="2:14" ht="20.100000000000001" customHeight="1" thickBot="1" x14ac:dyDescent="0.25">
      <c r="B14" s="6" t="s">
        <v>5</v>
      </c>
      <c r="C14" s="11">
        <v>381</v>
      </c>
      <c r="D14" s="11">
        <v>0</v>
      </c>
      <c r="E14" s="11">
        <v>319</v>
      </c>
      <c r="F14" s="11">
        <v>62</v>
      </c>
      <c r="G14" s="11">
        <v>445</v>
      </c>
      <c r="H14" s="11">
        <v>2</v>
      </c>
      <c r="I14" s="11">
        <v>343</v>
      </c>
      <c r="J14" s="11">
        <v>100</v>
      </c>
      <c r="K14" s="14">
        <f t="shared" si="0"/>
        <v>0.16797900262467191</v>
      </c>
      <c r="L14" s="14" t="str">
        <f t="shared" si="0"/>
        <v>-</v>
      </c>
      <c r="M14" s="14">
        <f t="shared" si="0"/>
        <v>7.5235109717868343E-2</v>
      </c>
      <c r="N14" s="14">
        <f t="shared" si="0"/>
        <v>0.61290322580645162</v>
      </c>
    </row>
    <row r="15" spans="2:14" ht="20.100000000000001" customHeight="1" thickBot="1" x14ac:dyDescent="0.25">
      <c r="B15" s="6" t="s">
        <v>6</v>
      </c>
      <c r="C15" s="11">
        <v>471</v>
      </c>
      <c r="D15" s="11">
        <v>0</v>
      </c>
      <c r="E15" s="11">
        <v>368</v>
      </c>
      <c r="F15" s="11">
        <v>103</v>
      </c>
      <c r="G15" s="11">
        <v>472</v>
      </c>
      <c r="H15" s="11">
        <v>0</v>
      </c>
      <c r="I15" s="11">
        <v>366</v>
      </c>
      <c r="J15" s="11">
        <v>106</v>
      </c>
      <c r="K15" s="14">
        <f t="shared" si="0"/>
        <v>2.1231422505307855E-3</v>
      </c>
      <c r="L15" s="14" t="str">
        <f t="shared" si="0"/>
        <v>-</v>
      </c>
      <c r="M15" s="14">
        <f t="shared" si="0"/>
        <v>-5.434782608695652E-3</v>
      </c>
      <c r="N15" s="14">
        <f t="shared" si="0"/>
        <v>2.9126213592233011E-2</v>
      </c>
    </row>
    <row r="16" spans="2:14" ht="20.100000000000001" customHeight="1" thickBot="1" x14ac:dyDescent="0.25">
      <c r="B16" s="6" t="s">
        <v>7</v>
      </c>
      <c r="C16" s="11">
        <v>127</v>
      </c>
      <c r="D16" s="11">
        <v>0</v>
      </c>
      <c r="E16" s="11">
        <v>80</v>
      </c>
      <c r="F16" s="11">
        <v>47</v>
      </c>
      <c r="G16" s="11">
        <v>109</v>
      </c>
      <c r="H16" s="11">
        <v>0</v>
      </c>
      <c r="I16" s="11">
        <v>67</v>
      </c>
      <c r="J16" s="11">
        <v>42</v>
      </c>
      <c r="K16" s="14">
        <f t="shared" si="0"/>
        <v>-0.14173228346456693</v>
      </c>
      <c r="L16" s="14" t="str">
        <f t="shared" si="0"/>
        <v>-</v>
      </c>
      <c r="M16" s="14">
        <f t="shared" si="0"/>
        <v>-0.16250000000000001</v>
      </c>
      <c r="N16" s="14">
        <f t="shared" si="0"/>
        <v>-0.10638297872340426</v>
      </c>
    </row>
    <row r="17" spans="2:14" ht="20.100000000000001" customHeight="1" thickBot="1" x14ac:dyDescent="0.25">
      <c r="B17" s="6" t="s">
        <v>8</v>
      </c>
      <c r="C17" s="11">
        <v>489</v>
      </c>
      <c r="D17" s="11">
        <v>0</v>
      </c>
      <c r="E17" s="11">
        <v>375</v>
      </c>
      <c r="F17" s="11">
        <v>114</v>
      </c>
      <c r="G17" s="11">
        <v>459</v>
      </c>
      <c r="H17" s="11">
        <v>2</v>
      </c>
      <c r="I17" s="11">
        <v>334</v>
      </c>
      <c r="J17" s="11">
        <v>123</v>
      </c>
      <c r="K17" s="14">
        <f t="shared" si="0"/>
        <v>-6.1349693251533742E-2</v>
      </c>
      <c r="L17" s="14" t="str">
        <f t="shared" si="0"/>
        <v>-</v>
      </c>
      <c r="M17" s="14">
        <f t="shared" si="0"/>
        <v>-0.10933333333333334</v>
      </c>
      <c r="N17" s="14">
        <f t="shared" si="0"/>
        <v>7.8947368421052627E-2</v>
      </c>
    </row>
    <row r="18" spans="2:14" ht="20.100000000000001" customHeight="1" thickBot="1" x14ac:dyDescent="0.25">
      <c r="B18" s="6" t="s">
        <v>9</v>
      </c>
      <c r="C18" s="11">
        <v>492</v>
      </c>
      <c r="D18" s="11">
        <v>2</v>
      </c>
      <c r="E18" s="11">
        <v>346</v>
      </c>
      <c r="F18" s="11">
        <v>144</v>
      </c>
      <c r="G18" s="11">
        <v>474</v>
      </c>
      <c r="H18" s="11">
        <v>3</v>
      </c>
      <c r="I18" s="11">
        <v>305</v>
      </c>
      <c r="J18" s="11">
        <v>166</v>
      </c>
      <c r="K18" s="14">
        <f t="shared" si="0"/>
        <v>-3.6585365853658534E-2</v>
      </c>
      <c r="L18" s="14">
        <f t="shared" si="0"/>
        <v>0.5</v>
      </c>
      <c r="M18" s="14">
        <f t="shared" si="0"/>
        <v>-0.11849710982658959</v>
      </c>
      <c r="N18" s="14">
        <f t="shared" si="0"/>
        <v>0.15277777777777779</v>
      </c>
    </row>
    <row r="19" spans="2:14" ht="20.100000000000001" customHeight="1" thickBot="1" x14ac:dyDescent="0.25">
      <c r="B19" s="6" t="s">
        <v>10</v>
      </c>
      <c r="C19" s="11">
        <v>1486</v>
      </c>
      <c r="D19" s="11">
        <v>18</v>
      </c>
      <c r="E19" s="11">
        <v>712</v>
      </c>
      <c r="F19" s="11">
        <v>756</v>
      </c>
      <c r="G19" s="11">
        <v>1473</v>
      </c>
      <c r="H19" s="11">
        <v>0</v>
      </c>
      <c r="I19" s="11">
        <v>702</v>
      </c>
      <c r="J19" s="11">
        <v>771</v>
      </c>
      <c r="K19" s="14">
        <f t="shared" si="0"/>
        <v>-8.7483176312247637E-3</v>
      </c>
      <c r="L19" s="14">
        <f t="shared" si="0"/>
        <v>-1</v>
      </c>
      <c r="M19" s="14">
        <f t="shared" si="0"/>
        <v>-1.4044943820224719E-2</v>
      </c>
      <c r="N19" s="14">
        <f t="shared" si="0"/>
        <v>1.984126984126984E-2</v>
      </c>
    </row>
    <row r="20" spans="2:14" ht="20.100000000000001" customHeight="1" thickBot="1" x14ac:dyDescent="0.25">
      <c r="B20" s="6" t="s">
        <v>11</v>
      </c>
      <c r="C20" s="11">
        <v>1433</v>
      </c>
      <c r="D20" s="11">
        <v>8</v>
      </c>
      <c r="E20" s="11">
        <v>1158</v>
      </c>
      <c r="F20" s="11">
        <v>268</v>
      </c>
      <c r="G20" s="11">
        <v>1458</v>
      </c>
      <c r="H20" s="11">
        <v>13</v>
      </c>
      <c r="I20" s="11">
        <v>1169</v>
      </c>
      <c r="J20" s="11">
        <v>276</v>
      </c>
      <c r="K20" s="14">
        <f t="shared" si="0"/>
        <v>1.7445917655268667E-2</v>
      </c>
      <c r="L20" s="14">
        <f t="shared" si="0"/>
        <v>0.625</v>
      </c>
      <c r="M20" s="14">
        <f t="shared" si="0"/>
        <v>9.4991364421416237E-3</v>
      </c>
      <c r="N20" s="14">
        <f t="shared" si="0"/>
        <v>2.9850746268656716E-2</v>
      </c>
    </row>
    <row r="21" spans="2:14" ht="20.100000000000001" customHeight="1" thickBot="1" x14ac:dyDescent="0.25">
      <c r="B21" s="6" t="s">
        <v>12</v>
      </c>
      <c r="C21" s="11">
        <v>187</v>
      </c>
      <c r="D21" s="11">
        <v>0</v>
      </c>
      <c r="E21" s="11">
        <v>137</v>
      </c>
      <c r="F21" s="11">
        <v>50</v>
      </c>
      <c r="G21" s="11">
        <v>204</v>
      </c>
      <c r="H21" s="11">
        <v>0</v>
      </c>
      <c r="I21" s="11">
        <v>145</v>
      </c>
      <c r="J21" s="11">
        <v>59</v>
      </c>
      <c r="K21" s="14">
        <f t="shared" si="0"/>
        <v>9.0909090909090912E-2</v>
      </c>
      <c r="L21" s="14" t="str">
        <f t="shared" si="0"/>
        <v>-</v>
      </c>
      <c r="M21" s="14">
        <f t="shared" si="0"/>
        <v>5.8394160583941604E-2</v>
      </c>
      <c r="N21" s="14">
        <f t="shared" si="0"/>
        <v>0.18</v>
      </c>
    </row>
    <row r="22" spans="2:14" ht="20.100000000000001" customHeight="1" thickBot="1" x14ac:dyDescent="0.25">
      <c r="B22" s="6" t="s">
        <v>13</v>
      </c>
      <c r="C22" s="11">
        <v>477</v>
      </c>
      <c r="D22" s="11">
        <v>1</v>
      </c>
      <c r="E22" s="11">
        <v>332</v>
      </c>
      <c r="F22" s="11">
        <v>144</v>
      </c>
      <c r="G22" s="11">
        <v>461</v>
      </c>
      <c r="H22" s="11">
        <v>5</v>
      </c>
      <c r="I22" s="11">
        <v>289</v>
      </c>
      <c r="J22" s="11">
        <v>167</v>
      </c>
      <c r="K22" s="14">
        <f t="shared" si="0"/>
        <v>-3.3542976939203356E-2</v>
      </c>
      <c r="L22" s="14">
        <f t="shared" si="0"/>
        <v>4</v>
      </c>
      <c r="M22" s="14">
        <f t="shared" si="0"/>
        <v>-0.12951807228915663</v>
      </c>
      <c r="N22" s="14">
        <f t="shared" si="0"/>
        <v>0.15972222222222221</v>
      </c>
    </row>
    <row r="23" spans="2:14" ht="20.100000000000001" customHeight="1" thickBot="1" x14ac:dyDescent="0.25">
      <c r="B23" s="6" t="s">
        <v>14</v>
      </c>
      <c r="C23" s="11">
        <v>1508</v>
      </c>
      <c r="D23" s="11">
        <v>2</v>
      </c>
      <c r="E23" s="11">
        <v>722</v>
      </c>
      <c r="F23" s="11">
        <v>784</v>
      </c>
      <c r="G23" s="11">
        <v>1569</v>
      </c>
      <c r="H23" s="11">
        <v>0</v>
      </c>
      <c r="I23" s="11">
        <v>701</v>
      </c>
      <c r="J23" s="11">
        <v>868</v>
      </c>
      <c r="K23" s="14">
        <f t="shared" si="0"/>
        <v>4.0450928381962868E-2</v>
      </c>
      <c r="L23" s="14">
        <f t="shared" si="0"/>
        <v>-1</v>
      </c>
      <c r="M23" s="14">
        <f t="shared" si="0"/>
        <v>-2.9085872576177285E-2</v>
      </c>
      <c r="N23" s="14">
        <f t="shared" si="0"/>
        <v>0.10714285714285714</v>
      </c>
    </row>
    <row r="24" spans="2:14" ht="20.100000000000001" customHeight="1" thickBot="1" x14ac:dyDescent="0.25">
      <c r="B24" s="6" t="s">
        <v>15</v>
      </c>
      <c r="C24" s="11">
        <v>440</v>
      </c>
      <c r="D24" s="11">
        <v>0</v>
      </c>
      <c r="E24" s="11">
        <v>364</v>
      </c>
      <c r="F24" s="11">
        <v>76</v>
      </c>
      <c r="G24" s="11">
        <v>466</v>
      </c>
      <c r="H24" s="11">
        <v>0</v>
      </c>
      <c r="I24" s="11">
        <v>360</v>
      </c>
      <c r="J24" s="11">
        <v>106</v>
      </c>
      <c r="K24" s="14">
        <f t="shared" si="0"/>
        <v>5.909090909090909E-2</v>
      </c>
      <c r="L24" s="14" t="str">
        <f t="shared" si="0"/>
        <v>-</v>
      </c>
      <c r="M24" s="14">
        <f t="shared" si="0"/>
        <v>-1.098901098901099E-2</v>
      </c>
      <c r="N24" s="14">
        <f t="shared" si="0"/>
        <v>0.39473684210526316</v>
      </c>
    </row>
    <row r="25" spans="2:14" ht="20.100000000000001" customHeight="1" thickBot="1" x14ac:dyDescent="0.25">
      <c r="B25" s="6" t="s">
        <v>16</v>
      </c>
      <c r="C25" s="11">
        <v>117</v>
      </c>
      <c r="D25" s="11">
        <v>0</v>
      </c>
      <c r="E25" s="11">
        <v>91</v>
      </c>
      <c r="F25" s="11">
        <v>26</v>
      </c>
      <c r="G25" s="11">
        <v>134</v>
      </c>
      <c r="H25" s="11">
        <v>0</v>
      </c>
      <c r="I25" s="11">
        <v>107</v>
      </c>
      <c r="J25" s="11">
        <v>27</v>
      </c>
      <c r="K25" s="14">
        <f t="shared" si="0"/>
        <v>0.14529914529914531</v>
      </c>
      <c r="L25" s="14" t="str">
        <f t="shared" si="0"/>
        <v>-</v>
      </c>
      <c r="M25" s="14">
        <f t="shared" si="0"/>
        <v>0.17582417582417584</v>
      </c>
      <c r="N25" s="14">
        <f t="shared" si="0"/>
        <v>3.8461538461538464E-2</v>
      </c>
    </row>
    <row r="26" spans="2:14" ht="20.100000000000001" customHeight="1" thickBot="1" x14ac:dyDescent="0.25">
      <c r="B26" s="7" t="s">
        <v>17</v>
      </c>
      <c r="C26" s="11">
        <v>277</v>
      </c>
      <c r="D26" s="11">
        <v>0</v>
      </c>
      <c r="E26" s="11">
        <v>199</v>
      </c>
      <c r="F26" s="11">
        <v>78</v>
      </c>
      <c r="G26" s="11">
        <v>255</v>
      </c>
      <c r="H26" s="11">
        <v>0</v>
      </c>
      <c r="I26" s="11">
        <v>168</v>
      </c>
      <c r="J26" s="11">
        <v>87</v>
      </c>
      <c r="K26" s="14">
        <f t="shared" si="0"/>
        <v>-7.9422382671480149E-2</v>
      </c>
      <c r="L26" s="14" t="str">
        <f t="shared" si="0"/>
        <v>-</v>
      </c>
      <c r="M26" s="14">
        <f t="shared" si="0"/>
        <v>-0.15577889447236182</v>
      </c>
      <c r="N26" s="14">
        <f t="shared" si="0"/>
        <v>0.11538461538461539</v>
      </c>
    </row>
    <row r="27" spans="2:14" ht="20.100000000000001" customHeight="1" thickBot="1" x14ac:dyDescent="0.25">
      <c r="B27" s="8" t="s">
        <v>18</v>
      </c>
      <c r="C27" s="11">
        <v>73</v>
      </c>
      <c r="D27" s="11">
        <v>0</v>
      </c>
      <c r="E27" s="11">
        <v>50</v>
      </c>
      <c r="F27" s="11">
        <v>23</v>
      </c>
      <c r="G27" s="11">
        <v>53</v>
      </c>
      <c r="H27" s="11">
        <v>0</v>
      </c>
      <c r="I27" s="11">
        <v>33</v>
      </c>
      <c r="J27" s="11">
        <v>20</v>
      </c>
      <c r="K27" s="14">
        <f t="shared" si="0"/>
        <v>-0.27397260273972601</v>
      </c>
      <c r="L27" s="14" t="str">
        <f t="shared" si="0"/>
        <v>-</v>
      </c>
      <c r="M27" s="14">
        <f t="shared" si="0"/>
        <v>-0.34</v>
      </c>
      <c r="N27" s="14">
        <f t="shared" si="0"/>
        <v>-0.13043478260869565</v>
      </c>
    </row>
    <row r="28" spans="2:14" ht="20.100000000000001" customHeight="1" thickBot="1" x14ac:dyDescent="0.25">
      <c r="B28" s="9" t="s">
        <v>19</v>
      </c>
      <c r="C28" s="12">
        <f>SUM(C11:C27)</f>
        <v>10606</v>
      </c>
      <c r="D28" s="12">
        <f t="shared" ref="D28:F28" si="1">SUM(D11:D27)</f>
        <v>63</v>
      </c>
      <c r="E28" s="12">
        <f t="shared" si="1"/>
        <v>7284</v>
      </c>
      <c r="F28" s="12">
        <f t="shared" si="1"/>
        <v>3260</v>
      </c>
      <c r="G28" s="12">
        <f>SUM(G11:G27)</f>
        <v>10604</v>
      </c>
      <c r="H28" s="12">
        <f t="shared" ref="H28:J28" si="2">SUM(H11:H27)</f>
        <v>50</v>
      </c>
      <c r="I28" s="12">
        <f t="shared" si="2"/>
        <v>7051</v>
      </c>
      <c r="J28" s="12">
        <f t="shared" si="2"/>
        <v>3503</v>
      </c>
      <c r="K28" s="15">
        <f t="shared" si="0"/>
        <v>-1.8857250612860644E-4</v>
      </c>
      <c r="L28" s="15">
        <f t="shared" si="0"/>
        <v>-0.20634920634920634</v>
      </c>
      <c r="M28" s="15">
        <f t="shared" si="0"/>
        <v>-3.1987918725974736E-2</v>
      </c>
      <c r="N28" s="15">
        <f t="shared" si="0"/>
        <v>7.4539877300613497E-2</v>
      </c>
    </row>
    <row r="29" spans="2:14" x14ac:dyDescent="0.2">
      <c r="C29" s="20"/>
      <c r="D29" s="20"/>
      <c r="E29" s="20"/>
      <c r="F29" s="20"/>
      <c r="G29" s="20"/>
      <c r="H29" s="20"/>
      <c r="I29" s="20"/>
      <c r="J29" s="20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9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8" max="18" width="20.625" customWidth="1"/>
    <col min="19" max="19" width="11.875" customWidth="1"/>
  </cols>
  <sheetData>
    <row r="9" spans="2:17" ht="44.25" customHeight="1" thickBot="1" x14ac:dyDescent="0.25">
      <c r="C9" s="32" t="s">
        <v>119</v>
      </c>
      <c r="D9" s="33"/>
      <c r="E9" s="33"/>
      <c r="F9" s="33"/>
      <c r="G9" s="33"/>
      <c r="H9" s="33" t="s">
        <v>120</v>
      </c>
      <c r="I9" s="33"/>
      <c r="J9" s="33"/>
      <c r="K9" s="33"/>
      <c r="L9" s="33"/>
      <c r="M9" s="33" t="s">
        <v>122</v>
      </c>
      <c r="N9" s="33"/>
      <c r="O9" s="33"/>
      <c r="P9" s="33"/>
      <c r="Q9" s="33"/>
    </row>
    <row r="10" spans="2:17" ht="44.25" customHeight="1" thickBot="1" x14ac:dyDescent="0.25">
      <c r="C10" s="10" t="s">
        <v>43</v>
      </c>
      <c r="D10" s="10" t="s">
        <v>44</v>
      </c>
      <c r="E10" s="10" t="s">
        <v>45</v>
      </c>
      <c r="F10" s="10" t="s">
        <v>46</v>
      </c>
      <c r="G10" s="10" t="s">
        <v>47</v>
      </c>
      <c r="H10" s="10" t="s">
        <v>48</v>
      </c>
      <c r="I10" s="10" t="s">
        <v>49</v>
      </c>
      <c r="J10" s="10" t="s">
        <v>50</v>
      </c>
      <c r="K10" s="10" t="s">
        <v>51</v>
      </c>
      <c r="L10" s="10" t="s">
        <v>52</v>
      </c>
      <c r="M10" s="10" t="s">
        <v>43</v>
      </c>
      <c r="N10" s="10" t="s">
        <v>44</v>
      </c>
      <c r="O10" s="10" t="s">
        <v>45</v>
      </c>
      <c r="P10" s="10" t="s">
        <v>46</v>
      </c>
      <c r="Q10" s="10" t="s">
        <v>47</v>
      </c>
    </row>
    <row r="11" spans="2:17" ht="20.100000000000001" customHeight="1" thickBot="1" x14ac:dyDescent="0.25">
      <c r="B11" s="5" t="s">
        <v>2</v>
      </c>
      <c r="C11" s="11">
        <v>1613</v>
      </c>
      <c r="D11" s="11">
        <v>1166</v>
      </c>
      <c r="E11" s="11">
        <v>308</v>
      </c>
      <c r="F11" s="11">
        <v>118</v>
      </c>
      <c r="G11" s="11">
        <v>21</v>
      </c>
      <c r="H11" s="11">
        <v>1779</v>
      </c>
      <c r="I11" s="11">
        <v>1159</v>
      </c>
      <c r="J11" s="11">
        <v>393</v>
      </c>
      <c r="K11" s="11">
        <v>194</v>
      </c>
      <c r="L11" s="11">
        <v>33</v>
      </c>
      <c r="M11" s="14">
        <f>IF(C11=0,"-",(H11-C11)/C11)</f>
        <v>0.10291382517048978</v>
      </c>
      <c r="N11" s="14">
        <f>IF(D11=0,"-",(I11-D11)/D11)</f>
        <v>-6.0034305317324182E-3</v>
      </c>
      <c r="O11" s="14">
        <f>IF(E11=0,"-",(J11-E11)/E11)</f>
        <v>0.27597402597402598</v>
      </c>
      <c r="P11" s="14">
        <f>IF(F11=0,"-",(K11-F11)/F11)</f>
        <v>0.64406779661016944</v>
      </c>
      <c r="Q11" s="14">
        <f>IF(G11=0,"-",(L11-G11)/G11)</f>
        <v>0.5714285714285714</v>
      </c>
    </row>
    <row r="12" spans="2:17" ht="20.100000000000001" customHeight="1" thickBot="1" x14ac:dyDescent="0.25">
      <c r="B12" s="6" t="s">
        <v>3</v>
      </c>
      <c r="C12" s="11">
        <v>235</v>
      </c>
      <c r="D12" s="11">
        <v>127</v>
      </c>
      <c r="E12" s="11">
        <v>98</v>
      </c>
      <c r="F12" s="11">
        <v>7</v>
      </c>
      <c r="G12" s="11">
        <v>3</v>
      </c>
      <c r="H12" s="11">
        <v>225</v>
      </c>
      <c r="I12" s="11">
        <v>103</v>
      </c>
      <c r="J12" s="11">
        <v>108</v>
      </c>
      <c r="K12" s="11">
        <v>9</v>
      </c>
      <c r="L12" s="11">
        <v>5</v>
      </c>
      <c r="M12" s="14">
        <f t="shared" ref="M12:Q28" si="0">IF(C12=0,"-",(H12-C12)/C12)</f>
        <v>-4.2553191489361701E-2</v>
      </c>
      <c r="N12" s="14">
        <f t="shared" si="0"/>
        <v>-0.1889763779527559</v>
      </c>
      <c r="O12" s="14">
        <f t="shared" si="0"/>
        <v>0.10204081632653061</v>
      </c>
      <c r="P12" s="14">
        <f t="shared" si="0"/>
        <v>0.2857142857142857</v>
      </c>
      <c r="Q12" s="14">
        <f t="shared" si="0"/>
        <v>0.66666666666666663</v>
      </c>
    </row>
    <row r="13" spans="2:17" ht="20.100000000000001" customHeight="1" thickBot="1" x14ac:dyDescent="0.25">
      <c r="B13" s="6" t="s">
        <v>4</v>
      </c>
      <c r="C13" s="11">
        <v>128</v>
      </c>
      <c r="D13" s="11">
        <v>96</v>
      </c>
      <c r="E13" s="11">
        <v>24</v>
      </c>
      <c r="F13" s="11">
        <v>8</v>
      </c>
      <c r="G13" s="11">
        <v>0</v>
      </c>
      <c r="H13" s="11">
        <v>205</v>
      </c>
      <c r="I13" s="11">
        <v>148</v>
      </c>
      <c r="J13" s="11">
        <v>49</v>
      </c>
      <c r="K13" s="11">
        <v>7</v>
      </c>
      <c r="L13" s="11">
        <v>1</v>
      </c>
      <c r="M13" s="14">
        <f t="shared" si="0"/>
        <v>0.6015625</v>
      </c>
      <c r="N13" s="14">
        <f t="shared" si="0"/>
        <v>0.54166666666666663</v>
      </c>
      <c r="O13" s="14">
        <f t="shared" si="0"/>
        <v>1.0416666666666667</v>
      </c>
      <c r="P13" s="14">
        <f t="shared" si="0"/>
        <v>-0.125</v>
      </c>
      <c r="Q13" s="14" t="str">
        <f t="shared" si="0"/>
        <v>-</v>
      </c>
    </row>
    <row r="14" spans="2:17" ht="20.100000000000001" customHeight="1" thickBot="1" x14ac:dyDescent="0.25">
      <c r="B14" s="6" t="s">
        <v>5</v>
      </c>
      <c r="C14" s="11">
        <v>291</v>
      </c>
      <c r="D14" s="11">
        <v>141</v>
      </c>
      <c r="E14" s="11">
        <v>130</v>
      </c>
      <c r="F14" s="11">
        <v>13</v>
      </c>
      <c r="G14" s="11">
        <v>7</v>
      </c>
      <c r="H14" s="11">
        <v>318</v>
      </c>
      <c r="I14" s="11">
        <v>172</v>
      </c>
      <c r="J14" s="11">
        <v>135</v>
      </c>
      <c r="K14" s="11">
        <v>7</v>
      </c>
      <c r="L14" s="11">
        <v>4</v>
      </c>
      <c r="M14" s="14">
        <f t="shared" si="0"/>
        <v>9.2783505154639179E-2</v>
      </c>
      <c r="N14" s="14">
        <f t="shared" si="0"/>
        <v>0.21985815602836881</v>
      </c>
      <c r="O14" s="14">
        <f t="shared" si="0"/>
        <v>3.8461538461538464E-2</v>
      </c>
      <c r="P14" s="14">
        <f t="shared" si="0"/>
        <v>-0.46153846153846156</v>
      </c>
      <c r="Q14" s="14">
        <f t="shared" si="0"/>
        <v>-0.42857142857142855</v>
      </c>
    </row>
    <row r="15" spans="2:17" ht="20.100000000000001" customHeight="1" thickBot="1" x14ac:dyDescent="0.25">
      <c r="B15" s="6" t="s">
        <v>6</v>
      </c>
      <c r="C15" s="11">
        <v>866</v>
      </c>
      <c r="D15" s="11">
        <v>599</v>
      </c>
      <c r="E15" s="11">
        <v>235</v>
      </c>
      <c r="F15" s="11">
        <v>29</v>
      </c>
      <c r="G15" s="11">
        <v>3</v>
      </c>
      <c r="H15" s="11">
        <v>901</v>
      </c>
      <c r="I15" s="11">
        <v>551</v>
      </c>
      <c r="J15" s="11">
        <v>301</v>
      </c>
      <c r="K15" s="11">
        <v>39</v>
      </c>
      <c r="L15" s="11">
        <v>10</v>
      </c>
      <c r="M15" s="14">
        <f t="shared" si="0"/>
        <v>4.0415704387990761E-2</v>
      </c>
      <c r="N15" s="14">
        <f t="shared" si="0"/>
        <v>-8.0133555926544239E-2</v>
      </c>
      <c r="O15" s="14">
        <f t="shared" si="0"/>
        <v>0.28085106382978725</v>
      </c>
      <c r="P15" s="14">
        <f t="shared" si="0"/>
        <v>0.34482758620689657</v>
      </c>
      <c r="Q15" s="14">
        <f t="shared" si="0"/>
        <v>2.3333333333333335</v>
      </c>
    </row>
    <row r="16" spans="2:17" ht="20.100000000000001" customHeight="1" thickBot="1" x14ac:dyDescent="0.25">
      <c r="B16" s="6" t="s">
        <v>7</v>
      </c>
      <c r="C16" s="11">
        <v>96</v>
      </c>
      <c r="D16" s="11">
        <v>71</v>
      </c>
      <c r="E16" s="11">
        <v>21</v>
      </c>
      <c r="F16" s="11">
        <v>4</v>
      </c>
      <c r="G16" s="11">
        <v>0</v>
      </c>
      <c r="H16" s="11">
        <v>81</v>
      </c>
      <c r="I16" s="11">
        <v>57</v>
      </c>
      <c r="J16" s="11">
        <v>21</v>
      </c>
      <c r="K16" s="11">
        <v>3</v>
      </c>
      <c r="L16" s="11">
        <v>0</v>
      </c>
      <c r="M16" s="14">
        <f t="shared" si="0"/>
        <v>-0.15625</v>
      </c>
      <c r="N16" s="14">
        <f t="shared" si="0"/>
        <v>-0.19718309859154928</v>
      </c>
      <c r="O16" s="14">
        <f t="shared" si="0"/>
        <v>0</v>
      </c>
      <c r="P16" s="14">
        <f t="shared" si="0"/>
        <v>-0.25</v>
      </c>
      <c r="Q16" s="14" t="str">
        <f t="shared" si="0"/>
        <v>-</v>
      </c>
    </row>
    <row r="17" spans="2:17" ht="20.100000000000001" customHeight="1" thickBot="1" x14ac:dyDescent="0.25">
      <c r="B17" s="6" t="s">
        <v>8</v>
      </c>
      <c r="C17" s="11">
        <v>193</v>
      </c>
      <c r="D17" s="11">
        <v>133</v>
      </c>
      <c r="E17" s="11">
        <v>37</v>
      </c>
      <c r="F17" s="11">
        <v>21</v>
      </c>
      <c r="G17" s="11">
        <v>2</v>
      </c>
      <c r="H17" s="11">
        <v>257</v>
      </c>
      <c r="I17" s="11">
        <v>176</v>
      </c>
      <c r="J17" s="11">
        <v>49</v>
      </c>
      <c r="K17" s="11">
        <v>27</v>
      </c>
      <c r="L17" s="11">
        <v>5</v>
      </c>
      <c r="M17" s="14">
        <f t="shared" si="0"/>
        <v>0.33160621761658032</v>
      </c>
      <c r="N17" s="14">
        <f t="shared" si="0"/>
        <v>0.32330827067669171</v>
      </c>
      <c r="O17" s="14">
        <f t="shared" si="0"/>
        <v>0.32432432432432434</v>
      </c>
      <c r="P17" s="14">
        <f t="shared" si="0"/>
        <v>0.2857142857142857</v>
      </c>
      <c r="Q17" s="14">
        <f t="shared" si="0"/>
        <v>1.5</v>
      </c>
    </row>
    <row r="18" spans="2:17" ht="20.100000000000001" customHeight="1" thickBot="1" x14ac:dyDescent="0.25">
      <c r="B18" s="6" t="s">
        <v>9</v>
      </c>
      <c r="C18" s="11">
        <v>273</v>
      </c>
      <c r="D18" s="11">
        <v>182</v>
      </c>
      <c r="E18" s="11">
        <v>72</v>
      </c>
      <c r="F18" s="11">
        <v>15</v>
      </c>
      <c r="G18" s="11">
        <v>4</v>
      </c>
      <c r="H18" s="11">
        <v>286</v>
      </c>
      <c r="I18" s="11">
        <v>169</v>
      </c>
      <c r="J18" s="11">
        <v>85</v>
      </c>
      <c r="K18" s="11">
        <v>26</v>
      </c>
      <c r="L18" s="11">
        <v>6</v>
      </c>
      <c r="M18" s="14">
        <f t="shared" si="0"/>
        <v>4.7619047619047616E-2</v>
      </c>
      <c r="N18" s="14">
        <f t="shared" si="0"/>
        <v>-7.1428571428571425E-2</v>
      </c>
      <c r="O18" s="14">
        <f t="shared" si="0"/>
        <v>0.18055555555555555</v>
      </c>
      <c r="P18" s="14">
        <f t="shared" si="0"/>
        <v>0.73333333333333328</v>
      </c>
      <c r="Q18" s="14">
        <f t="shared" si="0"/>
        <v>0.5</v>
      </c>
    </row>
    <row r="19" spans="2:17" ht="20.100000000000001" customHeight="1" thickBot="1" x14ac:dyDescent="0.25">
      <c r="B19" s="6" t="s">
        <v>10</v>
      </c>
      <c r="C19" s="11">
        <v>596</v>
      </c>
      <c r="D19" s="11">
        <v>332</v>
      </c>
      <c r="E19" s="11">
        <v>201</v>
      </c>
      <c r="F19" s="11">
        <v>43</v>
      </c>
      <c r="G19" s="11">
        <v>20</v>
      </c>
      <c r="H19" s="11">
        <v>639</v>
      </c>
      <c r="I19" s="11">
        <v>345</v>
      </c>
      <c r="J19" s="11">
        <v>234</v>
      </c>
      <c r="K19" s="11">
        <v>40</v>
      </c>
      <c r="L19" s="11">
        <v>20</v>
      </c>
      <c r="M19" s="14">
        <f t="shared" si="0"/>
        <v>7.2147651006711416E-2</v>
      </c>
      <c r="N19" s="14">
        <f t="shared" si="0"/>
        <v>3.9156626506024098E-2</v>
      </c>
      <c r="O19" s="14">
        <f t="shared" si="0"/>
        <v>0.16417910447761194</v>
      </c>
      <c r="P19" s="14">
        <f t="shared" si="0"/>
        <v>-6.9767441860465115E-2</v>
      </c>
      <c r="Q19" s="14">
        <f t="shared" si="0"/>
        <v>0</v>
      </c>
    </row>
    <row r="20" spans="2:17" ht="20.100000000000001" customHeight="1" thickBot="1" x14ac:dyDescent="0.25">
      <c r="B20" s="6" t="s">
        <v>11</v>
      </c>
      <c r="C20" s="11">
        <v>1230</v>
      </c>
      <c r="D20" s="11">
        <v>734</v>
      </c>
      <c r="E20" s="11">
        <v>401</v>
      </c>
      <c r="F20" s="11">
        <v>63</v>
      </c>
      <c r="G20" s="11">
        <v>32</v>
      </c>
      <c r="H20" s="11">
        <v>1344</v>
      </c>
      <c r="I20" s="11">
        <v>773</v>
      </c>
      <c r="J20" s="11">
        <v>481</v>
      </c>
      <c r="K20" s="11">
        <v>67</v>
      </c>
      <c r="L20" s="11">
        <v>23</v>
      </c>
      <c r="M20" s="14">
        <f t="shared" si="0"/>
        <v>9.2682926829268292E-2</v>
      </c>
      <c r="N20" s="14">
        <f t="shared" si="0"/>
        <v>5.3133514986376022E-2</v>
      </c>
      <c r="O20" s="14">
        <f t="shared" si="0"/>
        <v>0.19950124688279303</v>
      </c>
      <c r="P20" s="14">
        <f t="shared" si="0"/>
        <v>6.3492063492063489E-2</v>
      </c>
      <c r="Q20" s="14">
        <f t="shared" si="0"/>
        <v>-0.28125</v>
      </c>
    </row>
    <row r="21" spans="2:17" ht="20.100000000000001" customHeight="1" thickBot="1" x14ac:dyDescent="0.25">
      <c r="B21" s="6" t="s">
        <v>12</v>
      </c>
      <c r="C21" s="11">
        <v>189</v>
      </c>
      <c r="D21" s="11">
        <v>166</v>
      </c>
      <c r="E21" s="11">
        <v>15</v>
      </c>
      <c r="F21" s="11">
        <v>8</v>
      </c>
      <c r="G21" s="11">
        <v>0</v>
      </c>
      <c r="H21" s="11">
        <v>189</v>
      </c>
      <c r="I21" s="11">
        <v>161</v>
      </c>
      <c r="J21" s="11">
        <v>18</v>
      </c>
      <c r="K21" s="11">
        <v>10</v>
      </c>
      <c r="L21" s="11">
        <v>0</v>
      </c>
      <c r="M21" s="14">
        <f t="shared" si="0"/>
        <v>0</v>
      </c>
      <c r="N21" s="14">
        <f t="shared" si="0"/>
        <v>-3.0120481927710843E-2</v>
      </c>
      <c r="O21" s="14">
        <f t="shared" si="0"/>
        <v>0.2</v>
      </c>
      <c r="P21" s="14">
        <f t="shared" si="0"/>
        <v>0.25</v>
      </c>
      <c r="Q21" s="14" t="str">
        <f t="shared" si="0"/>
        <v>-</v>
      </c>
    </row>
    <row r="22" spans="2:17" ht="20.100000000000001" customHeight="1" thickBot="1" x14ac:dyDescent="0.25">
      <c r="B22" s="6" t="s">
        <v>13</v>
      </c>
      <c r="C22" s="11">
        <v>277</v>
      </c>
      <c r="D22" s="11">
        <v>201</v>
      </c>
      <c r="E22" s="11">
        <v>51</v>
      </c>
      <c r="F22" s="11">
        <v>17</v>
      </c>
      <c r="G22" s="11">
        <v>8</v>
      </c>
      <c r="H22" s="11">
        <v>369</v>
      </c>
      <c r="I22" s="11">
        <v>263</v>
      </c>
      <c r="J22" s="11">
        <v>69</v>
      </c>
      <c r="K22" s="11">
        <v>30</v>
      </c>
      <c r="L22" s="11">
        <v>7</v>
      </c>
      <c r="M22" s="14">
        <f t="shared" si="0"/>
        <v>0.33212996389891697</v>
      </c>
      <c r="N22" s="14">
        <f t="shared" si="0"/>
        <v>0.30845771144278605</v>
      </c>
      <c r="O22" s="14">
        <f t="shared" si="0"/>
        <v>0.35294117647058826</v>
      </c>
      <c r="P22" s="14">
        <f t="shared" si="0"/>
        <v>0.76470588235294112</v>
      </c>
      <c r="Q22" s="14">
        <f t="shared" si="0"/>
        <v>-0.125</v>
      </c>
    </row>
    <row r="23" spans="2:17" ht="20.100000000000001" customHeight="1" thickBot="1" x14ac:dyDescent="0.25">
      <c r="B23" s="6" t="s">
        <v>14</v>
      </c>
      <c r="C23" s="11">
        <v>375</v>
      </c>
      <c r="D23" s="11">
        <v>169</v>
      </c>
      <c r="E23" s="11">
        <v>144</v>
      </c>
      <c r="F23" s="11">
        <v>34</v>
      </c>
      <c r="G23" s="11">
        <v>28</v>
      </c>
      <c r="H23" s="11">
        <v>399</v>
      </c>
      <c r="I23" s="11">
        <v>193</v>
      </c>
      <c r="J23" s="11">
        <v>126</v>
      </c>
      <c r="K23" s="11">
        <v>49</v>
      </c>
      <c r="L23" s="11">
        <v>31</v>
      </c>
      <c r="M23" s="14">
        <f t="shared" si="0"/>
        <v>6.4000000000000001E-2</v>
      </c>
      <c r="N23" s="14">
        <f t="shared" si="0"/>
        <v>0.14201183431952663</v>
      </c>
      <c r="O23" s="14">
        <f t="shared" si="0"/>
        <v>-0.125</v>
      </c>
      <c r="P23" s="14">
        <f t="shared" si="0"/>
        <v>0.44117647058823528</v>
      </c>
      <c r="Q23" s="14">
        <f t="shared" si="0"/>
        <v>0.10714285714285714</v>
      </c>
    </row>
    <row r="24" spans="2:17" ht="20.100000000000001" customHeight="1" thickBot="1" x14ac:dyDescent="0.25">
      <c r="B24" s="6" t="s">
        <v>15</v>
      </c>
      <c r="C24" s="11">
        <v>547</v>
      </c>
      <c r="D24" s="11">
        <v>351</v>
      </c>
      <c r="E24" s="11">
        <v>186</v>
      </c>
      <c r="F24" s="11">
        <v>7</v>
      </c>
      <c r="G24" s="11">
        <v>3</v>
      </c>
      <c r="H24" s="11">
        <v>511</v>
      </c>
      <c r="I24" s="11">
        <v>322</v>
      </c>
      <c r="J24" s="11">
        <v>176</v>
      </c>
      <c r="K24" s="11">
        <v>9</v>
      </c>
      <c r="L24" s="11">
        <v>4</v>
      </c>
      <c r="M24" s="14">
        <f t="shared" si="0"/>
        <v>-6.5813528336380253E-2</v>
      </c>
      <c r="N24" s="14">
        <f t="shared" si="0"/>
        <v>-8.2621082621082614E-2</v>
      </c>
      <c r="O24" s="14">
        <f t="shared" si="0"/>
        <v>-5.3763440860215055E-2</v>
      </c>
      <c r="P24" s="14">
        <f t="shared" si="0"/>
        <v>0.2857142857142857</v>
      </c>
      <c r="Q24" s="14">
        <f t="shared" si="0"/>
        <v>0.33333333333333331</v>
      </c>
    </row>
    <row r="25" spans="2:17" ht="20.100000000000001" customHeight="1" thickBot="1" x14ac:dyDescent="0.25">
      <c r="B25" s="6" t="s">
        <v>16</v>
      </c>
      <c r="C25" s="11">
        <v>74</v>
      </c>
      <c r="D25" s="11">
        <v>33</v>
      </c>
      <c r="E25" s="11">
        <v>36</v>
      </c>
      <c r="F25" s="11">
        <v>5</v>
      </c>
      <c r="G25" s="11">
        <v>0</v>
      </c>
      <c r="H25" s="11">
        <v>110</v>
      </c>
      <c r="I25" s="11">
        <v>48</v>
      </c>
      <c r="J25" s="11">
        <v>54</v>
      </c>
      <c r="K25" s="11">
        <v>6</v>
      </c>
      <c r="L25" s="11">
        <v>2</v>
      </c>
      <c r="M25" s="14">
        <f t="shared" si="0"/>
        <v>0.48648648648648651</v>
      </c>
      <c r="N25" s="14">
        <f t="shared" si="0"/>
        <v>0.45454545454545453</v>
      </c>
      <c r="O25" s="14">
        <f t="shared" si="0"/>
        <v>0.5</v>
      </c>
      <c r="P25" s="14">
        <f t="shared" si="0"/>
        <v>0.2</v>
      </c>
      <c r="Q25" s="14" t="str">
        <f t="shared" si="0"/>
        <v>-</v>
      </c>
    </row>
    <row r="26" spans="2:17" ht="20.100000000000001" customHeight="1" thickBot="1" x14ac:dyDescent="0.25">
      <c r="B26" s="7" t="s">
        <v>17</v>
      </c>
      <c r="C26" s="11">
        <v>308</v>
      </c>
      <c r="D26" s="11">
        <v>157</v>
      </c>
      <c r="E26" s="11">
        <v>146</v>
      </c>
      <c r="F26" s="11">
        <v>4</v>
      </c>
      <c r="G26" s="11">
        <v>1</v>
      </c>
      <c r="H26" s="11">
        <v>391</v>
      </c>
      <c r="I26" s="11">
        <v>212</v>
      </c>
      <c r="J26" s="11">
        <v>165</v>
      </c>
      <c r="K26" s="11">
        <v>8</v>
      </c>
      <c r="L26" s="11">
        <v>6</v>
      </c>
      <c r="M26" s="14">
        <f t="shared" si="0"/>
        <v>0.26948051948051949</v>
      </c>
      <c r="N26" s="14">
        <f t="shared" si="0"/>
        <v>0.3503184713375796</v>
      </c>
      <c r="O26" s="14">
        <f t="shared" si="0"/>
        <v>0.13013698630136986</v>
      </c>
      <c r="P26" s="14">
        <f t="shared" si="0"/>
        <v>1</v>
      </c>
      <c r="Q26" s="14">
        <f t="shared" si="0"/>
        <v>5</v>
      </c>
    </row>
    <row r="27" spans="2:17" ht="20.100000000000001" customHeight="1" thickBot="1" x14ac:dyDescent="0.25">
      <c r="B27" s="8" t="s">
        <v>18</v>
      </c>
      <c r="C27" s="11">
        <v>42</v>
      </c>
      <c r="D27" s="11">
        <v>27</v>
      </c>
      <c r="E27" s="11">
        <v>14</v>
      </c>
      <c r="F27" s="11">
        <v>1</v>
      </c>
      <c r="G27" s="11">
        <v>0</v>
      </c>
      <c r="H27" s="11">
        <v>56</v>
      </c>
      <c r="I27" s="11">
        <v>19</v>
      </c>
      <c r="J27" s="11">
        <v>36</v>
      </c>
      <c r="K27" s="11">
        <v>1</v>
      </c>
      <c r="L27" s="11">
        <v>0</v>
      </c>
      <c r="M27" s="14">
        <f t="shared" si="0"/>
        <v>0.33333333333333331</v>
      </c>
      <c r="N27" s="14">
        <f t="shared" si="0"/>
        <v>-0.29629629629629628</v>
      </c>
      <c r="O27" s="14">
        <f t="shared" si="0"/>
        <v>1.5714285714285714</v>
      </c>
      <c r="P27" s="14">
        <f t="shared" si="0"/>
        <v>0</v>
      </c>
      <c r="Q27" s="14" t="str">
        <f t="shared" si="0"/>
        <v>-</v>
      </c>
    </row>
    <row r="28" spans="2:17" ht="20.100000000000001" customHeight="1" thickBot="1" x14ac:dyDescent="0.25">
      <c r="B28" s="9" t="s">
        <v>19</v>
      </c>
      <c r="C28" s="12">
        <f>SUM(C11:C27)</f>
        <v>7333</v>
      </c>
      <c r="D28" s="12">
        <f t="shared" ref="D28:G28" si="1">SUM(D11:D27)</f>
        <v>4685</v>
      </c>
      <c r="E28" s="12">
        <f t="shared" si="1"/>
        <v>2119</v>
      </c>
      <c r="F28" s="12">
        <f t="shared" si="1"/>
        <v>397</v>
      </c>
      <c r="G28" s="12">
        <f t="shared" si="1"/>
        <v>132</v>
      </c>
      <c r="H28" s="12">
        <f>SUM(H11:H27)</f>
        <v>8060</v>
      </c>
      <c r="I28" s="12">
        <f t="shared" ref="I28:L28" si="2">SUM(I11:I27)</f>
        <v>4871</v>
      </c>
      <c r="J28" s="12">
        <f t="shared" si="2"/>
        <v>2500</v>
      </c>
      <c r="K28" s="12">
        <f t="shared" si="2"/>
        <v>532</v>
      </c>
      <c r="L28" s="12">
        <f t="shared" si="2"/>
        <v>157</v>
      </c>
      <c r="M28" s="15">
        <f t="shared" si="0"/>
        <v>9.9140870039547246E-2</v>
      </c>
      <c r="N28" s="15">
        <f t="shared" si="0"/>
        <v>3.9701173959445037E-2</v>
      </c>
      <c r="O28" s="15">
        <f t="shared" si="0"/>
        <v>0.17980179329872581</v>
      </c>
      <c r="P28" s="15">
        <f t="shared" si="0"/>
        <v>0.34005037783375314</v>
      </c>
      <c r="Q28" s="15">
        <f t="shared" si="0"/>
        <v>0.18939393939393939</v>
      </c>
    </row>
    <row r="29" spans="2:17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</row>
  </sheetData>
  <mergeCells count="3">
    <mergeCell ref="C9:G9"/>
    <mergeCell ref="H9:L9"/>
    <mergeCell ref="M9:Q9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8.625" bestFit="1" customWidth="1"/>
    <col min="4" max="5" width="12.5" bestFit="1" customWidth="1"/>
    <col min="6" max="6" width="10.125" bestFit="1" customWidth="1"/>
    <col min="7" max="7" width="12" bestFit="1" customWidth="1"/>
    <col min="8" max="8" width="8.625" bestFit="1" customWidth="1"/>
    <col min="9" max="10" width="12.5" bestFit="1" customWidth="1"/>
    <col min="11" max="11" width="10.125" bestFit="1" customWidth="1"/>
    <col min="12" max="12" width="12" bestFit="1" customWidth="1"/>
    <col min="13" max="13" width="9.125" bestFit="1" customWidth="1"/>
    <col min="14" max="15" width="12.5" bestFit="1" customWidth="1"/>
    <col min="16" max="16" width="10.125" bestFit="1" customWidth="1"/>
    <col min="17" max="17" width="12" bestFit="1" customWidth="1"/>
    <col min="18" max="18" width="20.625" customWidth="1"/>
    <col min="19" max="19" width="11.875" customWidth="1"/>
  </cols>
  <sheetData>
    <row r="9" spans="2:17" ht="44.25" customHeight="1" thickBot="1" x14ac:dyDescent="0.25">
      <c r="C9" s="32" t="s">
        <v>119</v>
      </c>
      <c r="D9" s="33"/>
      <c r="E9" s="33"/>
      <c r="F9" s="33"/>
      <c r="G9" s="33"/>
      <c r="H9" s="32" t="s">
        <v>120</v>
      </c>
      <c r="I9" s="33"/>
      <c r="J9" s="33"/>
      <c r="K9" s="33"/>
      <c r="L9" s="33"/>
      <c r="M9" s="32" t="s">
        <v>122</v>
      </c>
      <c r="N9" s="33"/>
      <c r="O9" s="33"/>
      <c r="P9" s="33"/>
      <c r="Q9" s="33"/>
    </row>
    <row r="10" spans="2:17" ht="44.25" customHeight="1" thickBot="1" x14ac:dyDescent="0.25">
      <c r="C10" s="10" t="s">
        <v>33</v>
      </c>
      <c r="D10" s="10" t="s">
        <v>53</v>
      </c>
      <c r="E10" s="10" t="s">
        <v>54</v>
      </c>
      <c r="F10" s="10" t="s">
        <v>46</v>
      </c>
      <c r="G10" s="10" t="s">
        <v>55</v>
      </c>
      <c r="H10" s="10" t="s">
        <v>33</v>
      </c>
      <c r="I10" s="10" t="s">
        <v>53</v>
      </c>
      <c r="J10" s="10" t="s">
        <v>54</v>
      </c>
      <c r="K10" s="10" t="s">
        <v>46</v>
      </c>
      <c r="L10" s="10" t="s">
        <v>55</v>
      </c>
      <c r="M10" s="10" t="s">
        <v>33</v>
      </c>
      <c r="N10" s="10" t="s">
        <v>53</v>
      </c>
      <c r="O10" s="10" t="s">
        <v>54</v>
      </c>
      <c r="P10" s="10" t="s">
        <v>46</v>
      </c>
      <c r="Q10" s="10" t="s">
        <v>55</v>
      </c>
    </row>
    <row r="11" spans="2:17" ht="20.100000000000001" customHeight="1" thickBot="1" x14ac:dyDescent="0.25">
      <c r="B11" s="5" t="s">
        <v>2</v>
      </c>
      <c r="C11" s="21">
        <v>1369</v>
      </c>
      <c r="D11" s="21">
        <v>658</v>
      </c>
      <c r="E11" s="21">
        <v>217</v>
      </c>
      <c r="F11" s="21">
        <v>353</v>
      </c>
      <c r="G11" s="21">
        <v>141</v>
      </c>
      <c r="H11" s="21">
        <v>1635</v>
      </c>
      <c r="I11" s="21">
        <v>720</v>
      </c>
      <c r="J11" s="21">
        <v>323</v>
      </c>
      <c r="K11" s="21">
        <v>436</v>
      </c>
      <c r="L11" s="21">
        <v>156</v>
      </c>
      <c r="M11" s="14">
        <f>IF(C11=0,"-",(H11-C11)/C11)</f>
        <v>0.19430241051862673</v>
      </c>
      <c r="N11" s="14">
        <f>IF(D11=0,"-",(I11-D11)/D11)</f>
        <v>9.4224924012158054E-2</v>
      </c>
      <c r="O11" s="14">
        <f>IF(E11=0,"-",(J11-E11)/E11)</f>
        <v>0.48847926267281105</v>
      </c>
      <c r="P11" s="14">
        <f>IF(F11=0,"-",(K11-F11)/F11)</f>
        <v>0.23512747875354106</v>
      </c>
      <c r="Q11" s="14">
        <f>IF(G11=0,"-",(L11-G11)/G11)</f>
        <v>0.10638297872340426</v>
      </c>
    </row>
    <row r="12" spans="2:17" ht="20.100000000000001" customHeight="1" thickBot="1" x14ac:dyDescent="0.25">
      <c r="B12" s="6" t="s">
        <v>3</v>
      </c>
      <c r="C12" s="21">
        <v>193</v>
      </c>
      <c r="D12" s="21">
        <v>80</v>
      </c>
      <c r="E12" s="21">
        <v>65</v>
      </c>
      <c r="F12" s="21">
        <v>30</v>
      </c>
      <c r="G12" s="21">
        <v>18</v>
      </c>
      <c r="H12" s="21">
        <v>257</v>
      </c>
      <c r="I12" s="21">
        <v>109</v>
      </c>
      <c r="J12" s="21">
        <v>98</v>
      </c>
      <c r="K12" s="21">
        <v>26</v>
      </c>
      <c r="L12" s="21">
        <v>24</v>
      </c>
      <c r="M12" s="14">
        <f t="shared" ref="M12:Q28" si="0">IF(C12=0,"-",(H12-C12)/C12)</f>
        <v>0.33160621761658032</v>
      </c>
      <c r="N12" s="14">
        <f t="shared" si="0"/>
        <v>0.36249999999999999</v>
      </c>
      <c r="O12" s="14">
        <f t="shared" si="0"/>
        <v>0.50769230769230766</v>
      </c>
      <c r="P12" s="14">
        <f t="shared" si="0"/>
        <v>-0.13333333333333333</v>
      </c>
      <c r="Q12" s="14">
        <f t="shared" si="0"/>
        <v>0.33333333333333331</v>
      </c>
    </row>
    <row r="13" spans="2:17" ht="20.100000000000001" customHeight="1" thickBot="1" x14ac:dyDescent="0.25">
      <c r="B13" s="6" t="s">
        <v>4</v>
      </c>
      <c r="C13" s="21">
        <v>111</v>
      </c>
      <c r="D13" s="21">
        <v>69</v>
      </c>
      <c r="E13" s="21">
        <v>18</v>
      </c>
      <c r="F13" s="21">
        <v>21</v>
      </c>
      <c r="G13" s="21">
        <v>3</v>
      </c>
      <c r="H13" s="21">
        <v>239</v>
      </c>
      <c r="I13" s="21">
        <v>151</v>
      </c>
      <c r="J13" s="21">
        <v>41</v>
      </c>
      <c r="K13" s="21">
        <v>35</v>
      </c>
      <c r="L13" s="21">
        <v>12</v>
      </c>
      <c r="M13" s="14">
        <f t="shared" si="0"/>
        <v>1.1531531531531531</v>
      </c>
      <c r="N13" s="14">
        <f t="shared" si="0"/>
        <v>1.1884057971014492</v>
      </c>
      <c r="O13" s="14">
        <f t="shared" si="0"/>
        <v>1.2777777777777777</v>
      </c>
      <c r="P13" s="14">
        <f t="shared" si="0"/>
        <v>0.66666666666666663</v>
      </c>
      <c r="Q13" s="14">
        <f t="shared" si="0"/>
        <v>3</v>
      </c>
    </row>
    <row r="14" spans="2:17" ht="20.100000000000001" customHeight="1" thickBot="1" x14ac:dyDescent="0.25">
      <c r="B14" s="6" t="s">
        <v>5</v>
      </c>
      <c r="C14" s="21">
        <v>268</v>
      </c>
      <c r="D14" s="21">
        <v>126</v>
      </c>
      <c r="E14" s="21">
        <v>85</v>
      </c>
      <c r="F14" s="21">
        <v>34</v>
      </c>
      <c r="G14" s="21">
        <v>23</v>
      </c>
      <c r="H14" s="21">
        <v>354</v>
      </c>
      <c r="I14" s="21">
        <v>168</v>
      </c>
      <c r="J14" s="21">
        <v>105</v>
      </c>
      <c r="K14" s="21">
        <v>46</v>
      </c>
      <c r="L14" s="21">
        <v>35</v>
      </c>
      <c r="M14" s="14">
        <f t="shared" si="0"/>
        <v>0.32089552238805968</v>
      </c>
      <c r="N14" s="14">
        <f t="shared" si="0"/>
        <v>0.33333333333333331</v>
      </c>
      <c r="O14" s="14">
        <f t="shared" si="0"/>
        <v>0.23529411764705882</v>
      </c>
      <c r="P14" s="14">
        <f t="shared" si="0"/>
        <v>0.35294117647058826</v>
      </c>
      <c r="Q14" s="14">
        <f t="shared" si="0"/>
        <v>0.52173913043478259</v>
      </c>
    </row>
    <row r="15" spans="2:17" ht="20.100000000000001" customHeight="1" thickBot="1" x14ac:dyDescent="0.25">
      <c r="B15" s="6" t="s">
        <v>6</v>
      </c>
      <c r="C15" s="21">
        <v>211</v>
      </c>
      <c r="D15" s="21">
        <v>118</v>
      </c>
      <c r="E15" s="21">
        <v>27</v>
      </c>
      <c r="F15" s="21">
        <v>52</v>
      </c>
      <c r="G15" s="21">
        <v>14</v>
      </c>
      <c r="H15" s="21">
        <v>266</v>
      </c>
      <c r="I15" s="21">
        <v>122</v>
      </c>
      <c r="J15" s="21">
        <v>40</v>
      </c>
      <c r="K15" s="21">
        <v>85</v>
      </c>
      <c r="L15" s="21">
        <v>19</v>
      </c>
      <c r="M15" s="14">
        <f t="shared" si="0"/>
        <v>0.26066350710900477</v>
      </c>
      <c r="N15" s="14">
        <f t="shared" si="0"/>
        <v>3.3898305084745763E-2</v>
      </c>
      <c r="O15" s="14">
        <f t="shared" si="0"/>
        <v>0.48148148148148145</v>
      </c>
      <c r="P15" s="14">
        <f t="shared" si="0"/>
        <v>0.63461538461538458</v>
      </c>
      <c r="Q15" s="14">
        <f t="shared" si="0"/>
        <v>0.35714285714285715</v>
      </c>
    </row>
    <row r="16" spans="2:17" ht="20.100000000000001" customHeight="1" thickBot="1" x14ac:dyDescent="0.25">
      <c r="B16" s="6" t="s">
        <v>7</v>
      </c>
      <c r="C16" s="21">
        <v>31</v>
      </c>
      <c r="D16" s="21">
        <v>13</v>
      </c>
      <c r="E16" s="21">
        <v>7</v>
      </c>
      <c r="F16" s="21">
        <v>7</v>
      </c>
      <c r="G16" s="21">
        <v>4</v>
      </c>
      <c r="H16" s="21">
        <v>115</v>
      </c>
      <c r="I16" s="21">
        <v>65</v>
      </c>
      <c r="J16" s="21">
        <v>15</v>
      </c>
      <c r="K16" s="21">
        <v>28</v>
      </c>
      <c r="L16" s="21">
        <v>7</v>
      </c>
      <c r="M16" s="14">
        <f t="shared" si="0"/>
        <v>2.7096774193548385</v>
      </c>
      <c r="N16" s="14">
        <f t="shared" si="0"/>
        <v>4</v>
      </c>
      <c r="O16" s="14">
        <f t="shared" si="0"/>
        <v>1.1428571428571428</v>
      </c>
      <c r="P16" s="14">
        <f t="shared" si="0"/>
        <v>3</v>
      </c>
      <c r="Q16" s="14">
        <f t="shared" si="0"/>
        <v>0.75</v>
      </c>
    </row>
    <row r="17" spans="2:17" ht="20.100000000000001" customHeight="1" thickBot="1" x14ac:dyDescent="0.25">
      <c r="B17" s="6" t="s">
        <v>8</v>
      </c>
      <c r="C17" s="21">
        <v>362</v>
      </c>
      <c r="D17" s="21">
        <v>191</v>
      </c>
      <c r="E17" s="21">
        <v>58</v>
      </c>
      <c r="F17" s="21">
        <v>82</v>
      </c>
      <c r="G17" s="21">
        <v>31</v>
      </c>
      <c r="H17" s="21">
        <v>433</v>
      </c>
      <c r="I17" s="21">
        <v>222</v>
      </c>
      <c r="J17" s="21">
        <v>99</v>
      </c>
      <c r="K17" s="21">
        <v>74</v>
      </c>
      <c r="L17" s="21">
        <v>38</v>
      </c>
      <c r="M17" s="14">
        <f t="shared" si="0"/>
        <v>0.19613259668508287</v>
      </c>
      <c r="N17" s="14">
        <f t="shared" si="0"/>
        <v>0.16230366492146597</v>
      </c>
      <c r="O17" s="14">
        <f t="shared" si="0"/>
        <v>0.7068965517241379</v>
      </c>
      <c r="P17" s="14">
        <f t="shared" si="0"/>
        <v>-9.7560975609756101E-2</v>
      </c>
      <c r="Q17" s="14">
        <f t="shared" si="0"/>
        <v>0.22580645161290322</v>
      </c>
    </row>
    <row r="18" spans="2:17" ht="20.100000000000001" customHeight="1" thickBot="1" x14ac:dyDescent="0.25">
      <c r="B18" s="6" t="s">
        <v>9</v>
      </c>
      <c r="C18" s="21">
        <v>346</v>
      </c>
      <c r="D18" s="21">
        <v>174</v>
      </c>
      <c r="E18" s="21">
        <v>73</v>
      </c>
      <c r="F18" s="21">
        <v>74</v>
      </c>
      <c r="G18" s="21">
        <v>25</v>
      </c>
      <c r="H18" s="21">
        <v>341</v>
      </c>
      <c r="I18" s="21">
        <v>160</v>
      </c>
      <c r="J18" s="21">
        <v>62</v>
      </c>
      <c r="K18" s="21">
        <v>81</v>
      </c>
      <c r="L18" s="21">
        <v>38</v>
      </c>
      <c r="M18" s="14">
        <f t="shared" si="0"/>
        <v>-1.4450867052023121E-2</v>
      </c>
      <c r="N18" s="14">
        <f t="shared" si="0"/>
        <v>-8.0459770114942528E-2</v>
      </c>
      <c r="O18" s="14">
        <f t="shared" si="0"/>
        <v>-0.15068493150684931</v>
      </c>
      <c r="P18" s="14">
        <f t="shared" si="0"/>
        <v>9.45945945945946E-2</v>
      </c>
      <c r="Q18" s="14">
        <f t="shared" si="0"/>
        <v>0.52</v>
      </c>
    </row>
    <row r="19" spans="2:17" ht="20.100000000000001" customHeight="1" thickBot="1" x14ac:dyDescent="0.25">
      <c r="B19" s="6" t="s">
        <v>10</v>
      </c>
      <c r="C19" s="21">
        <v>1576</v>
      </c>
      <c r="D19" s="21">
        <v>574</v>
      </c>
      <c r="E19" s="21">
        <v>413</v>
      </c>
      <c r="F19" s="21">
        <v>357</v>
      </c>
      <c r="G19" s="21">
        <v>232</v>
      </c>
      <c r="H19" s="21">
        <v>1614</v>
      </c>
      <c r="I19" s="21">
        <v>599</v>
      </c>
      <c r="J19" s="21">
        <v>437</v>
      </c>
      <c r="K19" s="21">
        <v>320</v>
      </c>
      <c r="L19" s="21">
        <v>258</v>
      </c>
      <c r="M19" s="14">
        <f t="shared" si="0"/>
        <v>2.4111675126903553E-2</v>
      </c>
      <c r="N19" s="14">
        <f t="shared" si="0"/>
        <v>4.3554006968641118E-2</v>
      </c>
      <c r="O19" s="14">
        <f t="shared" si="0"/>
        <v>5.8111380145278453E-2</v>
      </c>
      <c r="P19" s="14">
        <f t="shared" si="0"/>
        <v>-0.10364145658263306</v>
      </c>
      <c r="Q19" s="14">
        <f t="shared" si="0"/>
        <v>0.11206896551724138</v>
      </c>
    </row>
    <row r="20" spans="2:17" ht="20.100000000000001" customHeight="1" thickBot="1" x14ac:dyDescent="0.25">
      <c r="B20" s="6" t="s">
        <v>11</v>
      </c>
      <c r="C20" s="21">
        <v>911</v>
      </c>
      <c r="D20" s="21">
        <v>424</v>
      </c>
      <c r="E20" s="21">
        <v>200</v>
      </c>
      <c r="F20" s="21">
        <v>191</v>
      </c>
      <c r="G20" s="21">
        <v>96</v>
      </c>
      <c r="H20" s="21">
        <v>1151</v>
      </c>
      <c r="I20" s="21">
        <v>543</v>
      </c>
      <c r="J20" s="21">
        <v>247</v>
      </c>
      <c r="K20" s="21">
        <v>242</v>
      </c>
      <c r="L20" s="21">
        <v>119</v>
      </c>
      <c r="M20" s="14">
        <f t="shared" si="0"/>
        <v>0.26344676180021953</v>
      </c>
      <c r="N20" s="14">
        <f t="shared" si="0"/>
        <v>0.28066037735849059</v>
      </c>
      <c r="O20" s="14">
        <f t="shared" si="0"/>
        <v>0.23499999999999999</v>
      </c>
      <c r="P20" s="14">
        <f t="shared" si="0"/>
        <v>0.26701570680628273</v>
      </c>
      <c r="Q20" s="14">
        <f t="shared" si="0"/>
        <v>0.23958333333333334</v>
      </c>
    </row>
    <row r="21" spans="2:17" ht="20.100000000000001" customHeight="1" thickBot="1" x14ac:dyDescent="0.25">
      <c r="B21" s="6" t="s">
        <v>12</v>
      </c>
      <c r="C21" s="21">
        <v>138</v>
      </c>
      <c r="D21" s="21">
        <v>96</v>
      </c>
      <c r="E21" s="21">
        <v>24</v>
      </c>
      <c r="F21" s="21">
        <v>15</v>
      </c>
      <c r="G21" s="21">
        <v>3</v>
      </c>
      <c r="H21" s="21">
        <v>167</v>
      </c>
      <c r="I21" s="21">
        <v>124</v>
      </c>
      <c r="J21" s="21">
        <v>14</v>
      </c>
      <c r="K21" s="21">
        <v>26</v>
      </c>
      <c r="L21" s="21">
        <v>3</v>
      </c>
      <c r="M21" s="14">
        <f t="shared" si="0"/>
        <v>0.21014492753623187</v>
      </c>
      <c r="N21" s="14">
        <f t="shared" si="0"/>
        <v>0.29166666666666669</v>
      </c>
      <c r="O21" s="14">
        <f t="shared" si="0"/>
        <v>-0.41666666666666669</v>
      </c>
      <c r="P21" s="14">
        <f t="shared" si="0"/>
        <v>0.73333333333333328</v>
      </c>
      <c r="Q21" s="14">
        <f t="shared" si="0"/>
        <v>0</v>
      </c>
    </row>
    <row r="22" spans="2:17" ht="20.100000000000001" customHeight="1" thickBot="1" x14ac:dyDescent="0.25">
      <c r="B22" s="6" t="s">
        <v>13</v>
      </c>
      <c r="C22" s="21">
        <v>383</v>
      </c>
      <c r="D22" s="21">
        <v>262</v>
      </c>
      <c r="E22" s="21">
        <v>30</v>
      </c>
      <c r="F22" s="21">
        <v>81</v>
      </c>
      <c r="G22" s="21">
        <v>10</v>
      </c>
      <c r="H22" s="21">
        <v>340</v>
      </c>
      <c r="I22" s="21">
        <v>225</v>
      </c>
      <c r="J22" s="21">
        <v>47</v>
      </c>
      <c r="K22" s="21">
        <v>57</v>
      </c>
      <c r="L22" s="21">
        <v>11</v>
      </c>
      <c r="M22" s="14">
        <f t="shared" si="0"/>
        <v>-0.1122715404699739</v>
      </c>
      <c r="N22" s="14">
        <f t="shared" si="0"/>
        <v>-0.14122137404580154</v>
      </c>
      <c r="O22" s="14">
        <f t="shared" si="0"/>
        <v>0.56666666666666665</v>
      </c>
      <c r="P22" s="14">
        <f t="shared" si="0"/>
        <v>-0.29629629629629628</v>
      </c>
      <c r="Q22" s="14">
        <f t="shared" si="0"/>
        <v>0.1</v>
      </c>
    </row>
    <row r="23" spans="2:17" ht="20.100000000000001" customHeight="1" thickBot="1" x14ac:dyDescent="0.25">
      <c r="B23" s="6" t="s">
        <v>14</v>
      </c>
      <c r="C23" s="21">
        <v>1399</v>
      </c>
      <c r="D23" s="21">
        <v>550</v>
      </c>
      <c r="E23" s="21">
        <v>419</v>
      </c>
      <c r="F23" s="21">
        <v>234</v>
      </c>
      <c r="G23" s="21">
        <v>196</v>
      </c>
      <c r="H23" s="21">
        <v>1353</v>
      </c>
      <c r="I23" s="21">
        <v>503</v>
      </c>
      <c r="J23" s="21">
        <v>458</v>
      </c>
      <c r="K23" s="21">
        <v>201</v>
      </c>
      <c r="L23" s="21">
        <v>191</v>
      </c>
      <c r="M23" s="14">
        <f t="shared" si="0"/>
        <v>-3.2880629020729094E-2</v>
      </c>
      <c r="N23" s="14">
        <f t="shared" si="0"/>
        <v>-8.545454545454545E-2</v>
      </c>
      <c r="O23" s="14">
        <f t="shared" si="0"/>
        <v>9.3078758949880672E-2</v>
      </c>
      <c r="P23" s="14">
        <f t="shared" si="0"/>
        <v>-0.14102564102564102</v>
      </c>
      <c r="Q23" s="14">
        <f t="shared" si="0"/>
        <v>-2.5510204081632654E-2</v>
      </c>
    </row>
    <row r="24" spans="2:17" ht="20.100000000000001" customHeight="1" thickBot="1" x14ac:dyDescent="0.25">
      <c r="B24" s="6" t="s">
        <v>15</v>
      </c>
      <c r="C24" s="21">
        <v>218</v>
      </c>
      <c r="D24" s="21">
        <v>78</v>
      </c>
      <c r="E24" s="21">
        <v>81</v>
      </c>
      <c r="F24" s="21">
        <v>31</v>
      </c>
      <c r="G24" s="21">
        <v>28</v>
      </c>
      <c r="H24" s="21">
        <v>140</v>
      </c>
      <c r="I24" s="21">
        <v>60</v>
      </c>
      <c r="J24" s="21">
        <v>46</v>
      </c>
      <c r="K24" s="21">
        <v>23</v>
      </c>
      <c r="L24" s="21">
        <v>11</v>
      </c>
      <c r="M24" s="14">
        <f t="shared" si="0"/>
        <v>-0.3577981651376147</v>
      </c>
      <c r="N24" s="14">
        <f t="shared" si="0"/>
        <v>-0.23076923076923078</v>
      </c>
      <c r="O24" s="14">
        <f t="shared" si="0"/>
        <v>-0.43209876543209874</v>
      </c>
      <c r="P24" s="14">
        <f t="shared" si="0"/>
        <v>-0.25806451612903225</v>
      </c>
      <c r="Q24" s="14">
        <f t="shared" si="0"/>
        <v>-0.6071428571428571</v>
      </c>
    </row>
    <row r="25" spans="2:17" ht="20.100000000000001" customHeight="1" thickBot="1" x14ac:dyDescent="0.25">
      <c r="B25" s="6" t="s">
        <v>16</v>
      </c>
      <c r="C25" s="21">
        <v>107</v>
      </c>
      <c r="D25" s="21">
        <v>60</v>
      </c>
      <c r="E25" s="21">
        <v>36</v>
      </c>
      <c r="F25" s="21">
        <v>7</v>
      </c>
      <c r="G25" s="21">
        <v>4</v>
      </c>
      <c r="H25" s="21">
        <v>102</v>
      </c>
      <c r="I25" s="21">
        <v>46</v>
      </c>
      <c r="J25" s="21">
        <v>45</v>
      </c>
      <c r="K25" s="21">
        <v>4</v>
      </c>
      <c r="L25" s="21">
        <v>7</v>
      </c>
      <c r="M25" s="14">
        <f t="shared" si="0"/>
        <v>-4.6728971962616821E-2</v>
      </c>
      <c r="N25" s="14">
        <f t="shared" si="0"/>
        <v>-0.23333333333333334</v>
      </c>
      <c r="O25" s="14">
        <f t="shared" si="0"/>
        <v>0.25</v>
      </c>
      <c r="P25" s="14">
        <f t="shared" si="0"/>
        <v>-0.42857142857142855</v>
      </c>
      <c r="Q25" s="14">
        <f t="shared" si="0"/>
        <v>0.75</v>
      </c>
    </row>
    <row r="26" spans="2:17" ht="20.100000000000001" customHeight="1" thickBot="1" x14ac:dyDescent="0.25">
      <c r="B26" s="7" t="s">
        <v>17</v>
      </c>
      <c r="C26" s="21">
        <v>377</v>
      </c>
      <c r="D26" s="21">
        <v>160</v>
      </c>
      <c r="E26" s="21">
        <v>157</v>
      </c>
      <c r="F26" s="21">
        <v>28</v>
      </c>
      <c r="G26" s="21">
        <v>32</v>
      </c>
      <c r="H26" s="21">
        <v>281</v>
      </c>
      <c r="I26" s="21">
        <v>126</v>
      </c>
      <c r="J26" s="21">
        <v>101</v>
      </c>
      <c r="K26" s="21">
        <v>33</v>
      </c>
      <c r="L26" s="21">
        <v>21</v>
      </c>
      <c r="M26" s="14">
        <f t="shared" si="0"/>
        <v>-0.25464190981432361</v>
      </c>
      <c r="N26" s="14">
        <f t="shared" si="0"/>
        <v>-0.21249999999999999</v>
      </c>
      <c r="O26" s="14">
        <f t="shared" si="0"/>
        <v>-0.35668789808917195</v>
      </c>
      <c r="P26" s="14">
        <f t="shared" si="0"/>
        <v>0.17857142857142858</v>
      </c>
      <c r="Q26" s="14">
        <f t="shared" si="0"/>
        <v>-0.34375</v>
      </c>
    </row>
    <row r="27" spans="2:17" ht="20.100000000000001" customHeight="1" thickBot="1" x14ac:dyDescent="0.25">
      <c r="B27" s="8" t="s">
        <v>18</v>
      </c>
      <c r="C27" s="21">
        <v>87</v>
      </c>
      <c r="D27" s="21">
        <v>33</v>
      </c>
      <c r="E27" s="21">
        <v>31</v>
      </c>
      <c r="F27" s="21">
        <v>13</v>
      </c>
      <c r="G27" s="21">
        <v>10</v>
      </c>
      <c r="H27" s="21">
        <v>82</v>
      </c>
      <c r="I27" s="21">
        <v>30</v>
      </c>
      <c r="J27" s="21">
        <v>31</v>
      </c>
      <c r="K27" s="21">
        <v>8</v>
      </c>
      <c r="L27" s="21">
        <v>13</v>
      </c>
      <c r="M27" s="14">
        <f t="shared" si="0"/>
        <v>-5.7471264367816091E-2</v>
      </c>
      <c r="N27" s="14">
        <f t="shared" si="0"/>
        <v>-9.0909090909090912E-2</v>
      </c>
      <c r="O27" s="14">
        <f t="shared" si="0"/>
        <v>0</v>
      </c>
      <c r="P27" s="14">
        <f t="shared" si="0"/>
        <v>-0.38461538461538464</v>
      </c>
      <c r="Q27" s="14">
        <f t="shared" si="0"/>
        <v>0.3</v>
      </c>
    </row>
    <row r="28" spans="2:17" ht="20.100000000000001" customHeight="1" thickBot="1" x14ac:dyDescent="0.25">
      <c r="B28" s="9" t="s">
        <v>19</v>
      </c>
      <c r="C28" s="12">
        <f>SUM(C11:C27)</f>
        <v>8087</v>
      </c>
      <c r="D28" s="12">
        <f t="shared" ref="D28:G28" si="1">SUM(D11:D27)</f>
        <v>3666</v>
      </c>
      <c r="E28" s="12">
        <f t="shared" si="1"/>
        <v>1941</v>
      </c>
      <c r="F28" s="12">
        <f t="shared" si="1"/>
        <v>1610</v>
      </c>
      <c r="G28" s="12">
        <f t="shared" si="1"/>
        <v>870</v>
      </c>
      <c r="H28" s="12">
        <f>SUM(H11:H27)</f>
        <v>8870</v>
      </c>
      <c r="I28" s="12">
        <f t="shared" ref="I28:L28" si="2">SUM(I11:I27)</f>
        <v>3973</v>
      </c>
      <c r="J28" s="12">
        <f t="shared" si="2"/>
        <v>2209</v>
      </c>
      <c r="K28" s="12">
        <f t="shared" si="2"/>
        <v>1725</v>
      </c>
      <c r="L28" s="12">
        <f t="shared" si="2"/>
        <v>963</v>
      </c>
      <c r="M28" s="15">
        <f t="shared" si="0"/>
        <v>9.6822060096451099E-2</v>
      </c>
      <c r="N28" s="15">
        <f t="shared" si="0"/>
        <v>8.3742498636115659E-2</v>
      </c>
      <c r="O28" s="15">
        <f t="shared" si="0"/>
        <v>0.13807315816589386</v>
      </c>
      <c r="P28" s="15">
        <f t="shared" si="0"/>
        <v>7.1428571428571425E-2</v>
      </c>
      <c r="Q28" s="15">
        <f t="shared" si="0"/>
        <v>0.10689655172413794</v>
      </c>
    </row>
    <row r="29" spans="2:17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N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5.75" customWidth="1"/>
    <col min="4" max="4" width="14.125" bestFit="1" customWidth="1"/>
    <col min="5" max="5" width="16.5" customWidth="1"/>
    <col min="6" max="6" width="13.875" bestFit="1" customWidth="1"/>
    <col min="7" max="7" width="16" customWidth="1"/>
    <col min="8" max="8" width="14.125" bestFit="1" customWidth="1"/>
    <col min="9" max="9" width="16.125" customWidth="1"/>
    <col min="10" max="10" width="13.875" bestFit="1" customWidth="1"/>
    <col min="11" max="11" width="16.125" customWidth="1"/>
    <col min="12" max="12" width="14.125" bestFit="1" customWidth="1"/>
    <col min="13" max="13" width="16.125" customWidth="1"/>
    <col min="14" max="14" width="13.875" bestFit="1" customWidth="1"/>
    <col min="15" max="18" width="20.625" customWidth="1"/>
    <col min="19" max="19" width="11.875" customWidth="1"/>
  </cols>
  <sheetData>
    <row r="9" spans="2:14" ht="44.25" customHeight="1" thickBot="1" x14ac:dyDescent="0.25">
      <c r="C9" s="32" t="s">
        <v>119</v>
      </c>
      <c r="D9" s="33"/>
      <c r="E9" s="33"/>
      <c r="F9" s="33"/>
      <c r="G9" s="32" t="s">
        <v>120</v>
      </c>
      <c r="H9" s="33"/>
      <c r="I9" s="33"/>
      <c r="J9" s="33"/>
      <c r="K9" s="32" t="s">
        <v>122</v>
      </c>
      <c r="L9" s="33"/>
      <c r="M9" s="33"/>
      <c r="N9" s="33"/>
    </row>
    <row r="10" spans="2:14" ht="44.25" customHeight="1" thickBot="1" x14ac:dyDescent="0.25">
      <c r="C10" s="10" t="s">
        <v>57</v>
      </c>
      <c r="D10" s="10" t="s">
        <v>58</v>
      </c>
      <c r="E10" s="10" t="s">
        <v>59</v>
      </c>
      <c r="F10" s="10" t="s">
        <v>60</v>
      </c>
      <c r="G10" s="10" t="s">
        <v>57</v>
      </c>
      <c r="H10" s="10" t="s">
        <v>58</v>
      </c>
      <c r="I10" s="10" t="s">
        <v>59</v>
      </c>
      <c r="J10" s="10" t="s">
        <v>60</v>
      </c>
      <c r="K10" s="10" t="s">
        <v>57</v>
      </c>
      <c r="L10" s="10" t="s">
        <v>58</v>
      </c>
      <c r="M10" s="10" t="s">
        <v>59</v>
      </c>
      <c r="N10" s="10" t="s">
        <v>60</v>
      </c>
    </row>
    <row r="11" spans="2:14" ht="20.100000000000001" customHeight="1" thickBot="1" x14ac:dyDescent="0.25">
      <c r="B11" s="5" t="s">
        <v>2</v>
      </c>
      <c r="C11" s="11">
        <f>SUM(D11:E11)</f>
        <v>873</v>
      </c>
      <c r="D11" s="21">
        <v>450</v>
      </c>
      <c r="E11" s="21">
        <v>423</v>
      </c>
      <c r="F11" s="21">
        <v>491</v>
      </c>
      <c r="G11" s="11">
        <f>SUM(H11:I11)</f>
        <v>1043</v>
      </c>
      <c r="H11" s="21">
        <v>667</v>
      </c>
      <c r="I11" s="21">
        <v>376</v>
      </c>
      <c r="J11" s="21">
        <v>588</v>
      </c>
      <c r="K11" s="14">
        <f>IF(C11=0,"-",(G11-C11)/C11)</f>
        <v>0.19473081328751432</v>
      </c>
      <c r="L11" s="14">
        <f>IF(D11=0,"-",(H11-D11)/D11)</f>
        <v>0.48222222222222222</v>
      </c>
      <c r="M11" s="14">
        <f>IF(E11=0,"-",(I11-E11)/E11)</f>
        <v>-0.1111111111111111</v>
      </c>
      <c r="N11" s="14">
        <f>IF(F11=0,"-",(J11-F11)/F11)</f>
        <v>0.19755600814663951</v>
      </c>
    </row>
    <row r="12" spans="2:14" ht="20.100000000000001" customHeight="1" thickBot="1" x14ac:dyDescent="0.25">
      <c r="B12" s="6" t="s">
        <v>3</v>
      </c>
      <c r="C12" s="11">
        <f t="shared" ref="C12:C27" si="0">SUM(D12:E12)</f>
        <v>145</v>
      </c>
      <c r="D12" s="21">
        <v>76</v>
      </c>
      <c r="E12" s="21">
        <v>69</v>
      </c>
      <c r="F12" s="21">
        <v>48</v>
      </c>
      <c r="G12" s="11">
        <f t="shared" ref="G12:G27" si="1">SUM(H12:I12)</f>
        <v>207</v>
      </c>
      <c r="H12" s="21">
        <v>122</v>
      </c>
      <c r="I12" s="21">
        <v>85</v>
      </c>
      <c r="J12" s="21">
        <v>50</v>
      </c>
      <c r="K12" s="14">
        <f t="shared" ref="K12:N28" si="2">IF(C12=0,"-",(G12-C12)/C12)</f>
        <v>0.42758620689655175</v>
      </c>
      <c r="L12" s="14">
        <f t="shared" si="2"/>
        <v>0.60526315789473684</v>
      </c>
      <c r="M12" s="14">
        <f t="shared" si="2"/>
        <v>0.2318840579710145</v>
      </c>
      <c r="N12" s="14">
        <f t="shared" si="2"/>
        <v>4.1666666666666664E-2</v>
      </c>
    </row>
    <row r="13" spans="2:14" ht="20.100000000000001" customHeight="1" thickBot="1" x14ac:dyDescent="0.25">
      <c r="B13" s="6" t="s">
        <v>4</v>
      </c>
      <c r="C13" s="11">
        <f t="shared" si="0"/>
        <v>87</v>
      </c>
      <c r="D13" s="21">
        <v>49</v>
      </c>
      <c r="E13" s="21">
        <v>38</v>
      </c>
      <c r="F13" s="21">
        <v>24</v>
      </c>
      <c r="G13" s="11">
        <f t="shared" si="1"/>
        <v>192</v>
      </c>
      <c r="H13" s="21">
        <v>121</v>
      </c>
      <c r="I13" s="21">
        <v>71</v>
      </c>
      <c r="J13" s="21">
        <v>47</v>
      </c>
      <c r="K13" s="14">
        <f t="shared" si="2"/>
        <v>1.2068965517241379</v>
      </c>
      <c r="L13" s="14">
        <f t="shared" si="2"/>
        <v>1.4693877551020409</v>
      </c>
      <c r="M13" s="14">
        <f t="shared" si="2"/>
        <v>0.86842105263157898</v>
      </c>
      <c r="N13" s="14">
        <f t="shared" si="2"/>
        <v>0.95833333333333337</v>
      </c>
    </row>
    <row r="14" spans="2:14" ht="20.100000000000001" customHeight="1" thickBot="1" x14ac:dyDescent="0.25">
      <c r="B14" s="6" t="s">
        <v>5</v>
      </c>
      <c r="C14" s="11">
        <f t="shared" si="0"/>
        <v>211</v>
      </c>
      <c r="D14" s="21">
        <v>148</v>
      </c>
      <c r="E14" s="21">
        <v>63</v>
      </c>
      <c r="F14" s="21">
        <v>57</v>
      </c>
      <c r="G14" s="11">
        <f t="shared" si="1"/>
        <v>273</v>
      </c>
      <c r="H14" s="21">
        <v>214</v>
      </c>
      <c r="I14" s="21">
        <v>59</v>
      </c>
      <c r="J14" s="21">
        <v>77</v>
      </c>
      <c r="K14" s="14">
        <f t="shared" si="2"/>
        <v>0.29383886255924169</v>
      </c>
      <c r="L14" s="14">
        <f t="shared" si="2"/>
        <v>0.44594594594594594</v>
      </c>
      <c r="M14" s="14">
        <f t="shared" si="2"/>
        <v>-6.3492063492063489E-2</v>
      </c>
      <c r="N14" s="14">
        <f t="shared" si="2"/>
        <v>0.35087719298245612</v>
      </c>
    </row>
    <row r="15" spans="2:14" ht="20.100000000000001" customHeight="1" thickBot="1" x14ac:dyDescent="0.25">
      <c r="B15" s="6" t="s">
        <v>6</v>
      </c>
      <c r="C15" s="11">
        <f t="shared" si="0"/>
        <v>141</v>
      </c>
      <c r="D15" s="21">
        <v>80</v>
      </c>
      <c r="E15" s="21">
        <v>61</v>
      </c>
      <c r="F15" s="21">
        <v>66</v>
      </c>
      <c r="G15" s="11">
        <f t="shared" si="1"/>
        <v>161</v>
      </c>
      <c r="H15" s="21">
        <v>114</v>
      </c>
      <c r="I15" s="21">
        <v>47</v>
      </c>
      <c r="J15" s="21">
        <v>100</v>
      </c>
      <c r="K15" s="14">
        <f t="shared" si="2"/>
        <v>0.14184397163120568</v>
      </c>
      <c r="L15" s="14">
        <f t="shared" si="2"/>
        <v>0.42499999999999999</v>
      </c>
      <c r="M15" s="14">
        <f t="shared" si="2"/>
        <v>-0.22950819672131148</v>
      </c>
      <c r="N15" s="14">
        <f t="shared" si="2"/>
        <v>0.51515151515151514</v>
      </c>
    </row>
    <row r="16" spans="2:14" ht="20.100000000000001" customHeight="1" thickBot="1" x14ac:dyDescent="0.25">
      <c r="B16" s="6" t="s">
        <v>7</v>
      </c>
      <c r="C16" s="11">
        <f t="shared" si="0"/>
        <v>20</v>
      </c>
      <c r="D16" s="21">
        <v>14</v>
      </c>
      <c r="E16" s="21">
        <v>6</v>
      </c>
      <c r="F16" s="21">
        <v>11</v>
      </c>
      <c r="G16" s="11">
        <f t="shared" si="1"/>
        <v>80</v>
      </c>
      <c r="H16" s="21">
        <v>57</v>
      </c>
      <c r="I16" s="21">
        <v>23</v>
      </c>
      <c r="J16" s="21">
        <v>35</v>
      </c>
      <c r="K16" s="14">
        <f t="shared" si="2"/>
        <v>3</v>
      </c>
      <c r="L16" s="14">
        <f t="shared" si="2"/>
        <v>3.0714285714285716</v>
      </c>
      <c r="M16" s="14">
        <f t="shared" si="2"/>
        <v>2.8333333333333335</v>
      </c>
      <c r="N16" s="14">
        <f t="shared" si="2"/>
        <v>2.1818181818181817</v>
      </c>
    </row>
    <row r="17" spans="2:14" ht="20.100000000000001" customHeight="1" thickBot="1" x14ac:dyDescent="0.25">
      <c r="B17" s="6" t="s">
        <v>8</v>
      </c>
      <c r="C17" s="11">
        <f t="shared" si="0"/>
        <v>249</v>
      </c>
      <c r="D17" s="21">
        <v>164</v>
      </c>
      <c r="E17" s="21">
        <v>85</v>
      </c>
      <c r="F17" s="21">
        <v>112</v>
      </c>
      <c r="G17" s="11">
        <f t="shared" si="1"/>
        <v>321</v>
      </c>
      <c r="H17" s="21">
        <v>238</v>
      </c>
      <c r="I17" s="21">
        <v>83</v>
      </c>
      <c r="J17" s="21">
        <v>112</v>
      </c>
      <c r="K17" s="14">
        <f t="shared" si="2"/>
        <v>0.28915662650602408</v>
      </c>
      <c r="L17" s="14">
        <f t="shared" si="2"/>
        <v>0.45121951219512196</v>
      </c>
      <c r="M17" s="14">
        <f t="shared" si="2"/>
        <v>-2.3529411764705882E-2</v>
      </c>
      <c r="N17" s="14">
        <f t="shared" si="2"/>
        <v>0</v>
      </c>
    </row>
    <row r="18" spans="2:14" ht="20.100000000000001" customHeight="1" thickBot="1" x14ac:dyDescent="0.25">
      <c r="B18" s="6" t="s">
        <v>9</v>
      </c>
      <c r="C18" s="11">
        <f t="shared" si="0"/>
        <v>244</v>
      </c>
      <c r="D18" s="21">
        <v>129</v>
      </c>
      <c r="E18" s="21">
        <v>115</v>
      </c>
      <c r="F18" s="21">
        <v>95</v>
      </c>
      <c r="G18" s="11">
        <f t="shared" si="1"/>
        <v>222</v>
      </c>
      <c r="H18" s="21">
        <v>164</v>
      </c>
      <c r="I18" s="21">
        <v>58</v>
      </c>
      <c r="J18" s="21">
        <v>119</v>
      </c>
      <c r="K18" s="14">
        <f t="shared" si="2"/>
        <v>-9.0163934426229511E-2</v>
      </c>
      <c r="L18" s="14">
        <f t="shared" si="2"/>
        <v>0.27131782945736432</v>
      </c>
      <c r="M18" s="14">
        <f t="shared" si="2"/>
        <v>-0.4956521739130435</v>
      </c>
      <c r="N18" s="14">
        <f t="shared" si="2"/>
        <v>0.25263157894736843</v>
      </c>
    </row>
    <row r="19" spans="2:14" ht="20.100000000000001" customHeight="1" thickBot="1" x14ac:dyDescent="0.25">
      <c r="B19" s="6" t="s">
        <v>10</v>
      </c>
      <c r="C19" s="11">
        <f t="shared" si="0"/>
        <v>983</v>
      </c>
      <c r="D19" s="21">
        <v>605</v>
      </c>
      <c r="E19" s="21">
        <v>378</v>
      </c>
      <c r="F19" s="21">
        <v>584</v>
      </c>
      <c r="G19" s="11">
        <f t="shared" si="1"/>
        <v>1034</v>
      </c>
      <c r="H19" s="21">
        <v>606</v>
      </c>
      <c r="I19" s="21">
        <v>428</v>
      </c>
      <c r="J19" s="21">
        <v>571</v>
      </c>
      <c r="K19" s="14">
        <f t="shared" si="2"/>
        <v>5.188199389623601E-2</v>
      </c>
      <c r="L19" s="14">
        <f t="shared" si="2"/>
        <v>1.652892561983471E-3</v>
      </c>
      <c r="M19" s="14">
        <f t="shared" si="2"/>
        <v>0.13227513227513227</v>
      </c>
      <c r="N19" s="14">
        <f t="shared" si="2"/>
        <v>-2.2260273972602738E-2</v>
      </c>
    </row>
    <row r="20" spans="2:14" ht="20.100000000000001" customHeight="1" thickBot="1" x14ac:dyDescent="0.25">
      <c r="B20" s="6" t="s">
        <v>11</v>
      </c>
      <c r="C20" s="11">
        <f t="shared" si="0"/>
        <v>623</v>
      </c>
      <c r="D20" s="21">
        <v>366</v>
      </c>
      <c r="E20" s="21">
        <v>257</v>
      </c>
      <c r="F20" s="21">
        <v>286</v>
      </c>
      <c r="G20" s="11">
        <f t="shared" si="1"/>
        <v>790</v>
      </c>
      <c r="H20" s="21">
        <v>483</v>
      </c>
      <c r="I20" s="21">
        <v>307</v>
      </c>
      <c r="J20" s="21">
        <v>360</v>
      </c>
      <c r="K20" s="14">
        <f t="shared" si="2"/>
        <v>0.2680577849117175</v>
      </c>
      <c r="L20" s="14">
        <f t="shared" si="2"/>
        <v>0.31967213114754101</v>
      </c>
      <c r="M20" s="14">
        <f t="shared" si="2"/>
        <v>0.19455252918287938</v>
      </c>
      <c r="N20" s="14">
        <f t="shared" si="2"/>
        <v>0.25874125874125875</v>
      </c>
    </row>
    <row r="21" spans="2:14" ht="20.100000000000001" customHeight="1" thickBot="1" x14ac:dyDescent="0.25">
      <c r="B21" s="6" t="s">
        <v>12</v>
      </c>
      <c r="C21" s="11">
        <f t="shared" si="0"/>
        <v>118</v>
      </c>
      <c r="D21" s="21">
        <v>88</v>
      </c>
      <c r="E21" s="21">
        <v>30</v>
      </c>
      <c r="F21" s="21">
        <v>16</v>
      </c>
      <c r="G21" s="11">
        <f t="shared" si="1"/>
        <v>137</v>
      </c>
      <c r="H21" s="21">
        <v>112</v>
      </c>
      <c r="I21" s="21">
        <v>25</v>
      </c>
      <c r="J21" s="21">
        <v>28</v>
      </c>
      <c r="K21" s="14">
        <f t="shared" si="2"/>
        <v>0.16101694915254236</v>
      </c>
      <c r="L21" s="14">
        <f t="shared" si="2"/>
        <v>0.27272727272727271</v>
      </c>
      <c r="M21" s="14">
        <f t="shared" si="2"/>
        <v>-0.16666666666666666</v>
      </c>
      <c r="N21" s="14">
        <f t="shared" si="2"/>
        <v>0.75</v>
      </c>
    </row>
    <row r="22" spans="2:14" ht="20.100000000000001" customHeight="1" thickBot="1" x14ac:dyDescent="0.25">
      <c r="B22" s="6" t="s">
        <v>13</v>
      </c>
      <c r="C22" s="11">
        <f t="shared" si="0"/>
        <v>291</v>
      </c>
      <c r="D22" s="21">
        <v>197</v>
      </c>
      <c r="E22" s="21">
        <v>94</v>
      </c>
      <c r="F22" s="21">
        <v>91</v>
      </c>
      <c r="G22" s="11">
        <f t="shared" si="1"/>
        <v>265</v>
      </c>
      <c r="H22" s="21">
        <v>168</v>
      </c>
      <c r="I22" s="21">
        <v>97</v>
      </c>
      <c r="J22" s="21">
        <v>68</v>
      </c>
      <c r="K22" s="14">
        <f t="shared" si="2"/>
        <v>-8.9347079037800689E-2</v>
      </c>
      <c r="L22" s="14">
        <f t="shared" si="2"/>
        <v>-0.14720812182741116</v>
      </c>
      <c r="M22" s="14">
        <f t="shared" si="2"/>
        <v>3.1914893617021274E-2</v>
      </c>
      <c r="N22" s="14">
        <f t="shared" si="2"/>
        <v>-0.25274725274725274</v>
      </c>
    </row>
    <row r="23" spans="2:14" ht="20.100000000000001" customHeight="1" thickBot="1" x14ac:dyDescent="0.25">
      <c r="B23" s="6" t="s">
        <v>14</v>
      </c>
      <c r="C23" s="11">
        <f t="shared" si="0"/>
        <v>943</v>
      </c>
      <c r="D23" s="21">
        <v>608</v>
      </c>
      <c r="E23" s="21">
        <v>335</v>
      </c>
      <c r="F23" s="21">
        <v>396</v>
      </c>
      <c r="G23" s="11">
        <f t="shared" si="1"/>
        <v>928</v>
      </c>
      <c r="H23" s="21">
        <v>586</v>
      </c>
      <c r="I23" s="21">
        <v>342</v>
      </c>
      <c r="J23" s="21">
        <v>368</v>
      </c>
      <c r="K23" s="14">
        <f t="shared" si="2"/>
        <v>-1.5906680805938492E-2</v>
      </c>
      <c r="L23" s="14">
        <f t="shared" si="2"/>
        <v>-3.6184210526315791E-2</v>
      </c>
      <c r="M23" s="14">
        <f t="shared" si="2"/>
        <v>2.0895522388059702E-2</v>
      </c>
      <c r="N23" s="14">
        <f t="shared" si="2"/>
        <v>-7.0707070707070704E-2</v>
      </c>
    </row>
    <row r="24" spans="2:14" ht="20.100000000000001" customHeight="1" thickBot="1" x14ac:dyDescent="0.25">
      <c r="B24" s="6" t="s">
        <v>15</v>
      </c>
      <c r="C24" s="11">
        <f t="shared" si="0"/>
        <v>159</v>
      </c>
      <c r="D24" s="21">
        <v>112</v>
      </c>
      <c r="E24" s="21">
        <v>47</v>
      </c>
      <c r="F24" s="21">
        <v>58</v>
      </c>
      <c r="G24" s="11">
        <f t="shared" si="1"/>
        <v>106</v>
      </c>
      <c r="H24" s="21">
        <v>85</v>
      </c>
      <c r="I24" s="21">
        <v>21</v>
      </c>
      <c r="J24" s="21">
        <v>29</v>
      </c>
      <c r="K24" s="14">
        <f t="shared" si="2"/>
        <v>-0.33333333333333331</v>
      </c>
      <c r="L24" s="14">
        <f t="shared" si="2"/>
        <v>-0.24107142857142858</v>
      </c>
      <c r="M24" s="14">
        <f t="shared" si="2"/>
        <v>-0.55319148936170215</v>
      </c>
      <c r="N24" s="14">
        <f t="shared" si="2"/>
        <v>-0.5</v>
      </c>
    </row>
    <row r="25" spans="2:14" ht="20.100000000000001" customHeight="1" thickBot="1" x14ac:dyDescent="0.25">
      <c r="B25" s="6" t="s">
        <v>16</v>
      </c>
      <c r="C25" s="11">
        <f t="shared" si="0"/>
        <v>96</v>
      </c>
      <c r="D25" s="21">
        <v>80</v>
      </c>
      <c r="E25" s="21">
        <v>16</v>
      </c>
      <c r="F25" s="21">
        <v>11</v>
      </c>
      <c r="G25" s="11">
        <f t="shared" si="1"/>
        <v>91</v>
      </c>
      <c r="H25" s="21">
        <v>69</v>
      </c>
      <c r="I25" s="21">
        <v>22</v>
      </c>
      <c r="J25" s="21">
        <v>11</v>
      </c>
      <c r="K25" s="14">
        <f t="shared" si="2"/>
        <v>-5.2083333333333336E-2</v>
      </c>
      <c r="L25" s="14">
        <f t="shared" si="2"/>
        <v>-0.13750000000000001</v>
      </c>
      <c r="M25" s="14">
        <f t="shared" si="2"/>
        <v>0.375</v>
      </c>
      <c r="N25" s="14">
        <f t="shared" si="2"/>
        <v>0</v>
      </c>
    </row>
    <row r="26" spans="2:14" ht="20.100000000000001" customHeight="1" thickBot="1" x14ac:dyDescent="0.25">
      <c r="B26" s="7" t="s">
        <v>17</v>
      </c>
      <c r="C26" s="11">
        <f t="shared" si="0"/>
        <v>308</v>
      </c>
      <c r="D26" s="21">
        <v>221</v>
      </c>
      <c r="E26" s="21">
        <v>87</v>
      </c>
      <c r="F26" s="21">
        <v>58</v>
      </c>
      <c r="G26" s="11">
        <f t="shared" si="1"/>
        <v>227</v>
      </c>
      <c r="H26" s="21">
        <v>146</v>
      </c>
      <c r="I26" s="21">
        <v>81</v>
      </c>
      <c r="J26" s="21">
        <v>53</v>
      </c>
      <c r="K26" s="14">
        <f t="shared" si="2"/>
        <v>-0.26298701298701299</v>
      </c>
      <c r="L26" s="14">
        <f t="shared" si="2"/>
        <v>-0.33936651583710409</v>
      </c>
      <c r="M26" s="14">
        <f t="shared" si="2"/>
        <v>-6.8965517241379309E-2</v>
      </c>
      <c r="N26" s="14">
        <f t="shared" si="2"/>
        <v>-8.6206896551724144E-2</v>
      </c>
    </row>
    <row r="27" spans="2:14" ht="20.100000000000001" customHeight="1" thickBot="1" x14ac:dyDescent="0.25">
      <c r="B27" s="8" t="s">
        <v>18</v>
      </c>
      <c r="C27" s="11">
        <f t="shared" si="0"/>
        <v>64</v>
      </c>
      <c r="D27" s="21">
        <v>57</v>
      </c>
      <c r="E27" s="21">
        <v>7</v>
      </c>
      <c r="F27" s="21">
        <v>23</v>
      </c>
      <c r="G27" s="11">
        <f t="shared" si="1"/>
        <v>61</v>
      </c>
      <c r="H27" s="21">
        <v>58</v>
      </c>
      <c r="I27" s="21">
        <v>3</v>
      </c>
      <c r="J27" s="21">
        <v>21</v>
      </c>
      <c r="K27" s="14">
        <f t="shared" si="2"/>
        <v>-4.6875E-2</v>
      </c>
      <c r="L27" s="14">
        <f t="shared" si="2"/>
        <v>1.7543859649122806E-2</v>
      </c>
      <c r="M27" s="14">
        <f t="shared" si="2"/>
        <v>-0.5714285714285714</v>
      </c>
      <c r="N27" s="14">
        <f t="shared" si="2"/>
        <v>-8.6956521739130432E-2</v>
      </c>
    </row>
    <row r="28" spans="2:14" ht="20.100000000000001" customHeight="1" thickBot="1" x14ac:dyDescent="0.25">
      <c r="B28" s="9" t="s">
        <v>19</v>
      </c>
      <c r="C28" s="12">
        <f>SUM(C11:C27)</f>
        <v>5555</v>
      </c>
      <c r="D28" s="12">
        <f t="shared" ref="D28:F28" si="3">SUM(D11:D27)</f>
        <v>3444</v>
      </c>
      <c r="E28" s="12">
        <f t="shared" si="3"/>
        <v>2111</v>
      </c>
      <c r="F28" s="12">
        <f t="shared" si="3"/>
        <v>2427</v>
      </c>
      <c r="G28" s="12">
        <f>SUM(G11:G27)</f>
        <v>6138</v>
      </c>
      <c r="H28" s="12">
        <f>SUM(H11:H27)</f>
        <v>4010</v>
      </c>
      <c r="I28" s="12">
        <f t="shared" ref="I28:J28" si="4">SUM(I11:I27)</f>
        <v>2128</v>
      </c>
      <c r="J28" s="12">
        <f t="shared" si="4"/>
        <v>2637</v>
      </c>
      <c r="K28" s="15">
        <f t="shared" si="2"/>
        <v>0.10495049504950495</v>
      </c>
      <c r="L28" s="15">
        <f t="shared" si="2"/>
        <v>0.16434378629500582</v>
      </c>
      <c r="M28" s="15">
        <f t="shared" si="2"/>
        <v>8.0530554239696822E-3</v>
      </c>
      <c r="N28" s="15">
        <f t="shared" si="2"/>
        <v>8.6526576019777507E-2</v>
      </c>
    </row>
    <row r="29" spans="2:14" x14ac:dyDescent="0.2">
      <c r="D29" s="20"/>
      <c r="E29" s="20"/>
      <c r="F29" s="20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9:N51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8" width="14.25" customWidth="1"/>
    <col min="9" max="9" width="15.625" customWidth="1"/>
    <col min="10" max="10" width="11.375" bestFit="1" customWidth="1"/>
    <col min="11" max="11" width="13.125" bestFit="1" customWidth="1"/>
    <col min="12" max="12" width="15.625" customWidth="1"/>
    <col min="13" max="13" width="11.375" bestFit="1" customWidth="1"/>
    <col min="14" max="14" width="13.125" bestFit="1" customWidth="1"/>
    <col min="15" max="18" width="20.625" customWidth="1"/>
    <col min="19" max="19" width="11.875" customWidth="1"/>
  </cols>
  <sheetData>
    <row r="9" spans="2:14" ht="44.25" customHeight="1" thickBot="1" x14ac:dyDescent="0.25">
      <c r="C9" s="32" t="s">
        <v>123</v>
      </c>
      <c r="D9" s="33"/>
      <c r="E9" s="33"/>
      <c r="F9" s="32" t="s">
        <v>124</v>
      </c>
      <c r="G9" s="33"/>
      <c r="H9" s="33"/>
      <c r="I9" s="32" t="s">
        <v>125</v>
      </c>
      <c r="J9" s="33"/>
      <c r="K9" s="33"/>
      <c r="L9" s="32" t="s">
        <v>126</v>
      </c>
      <c r="M9" s="33"/>
      <c r="N9" s="33"/>
    </row>
    <row r="10" spans="2:14" ht="44.25" customHeight="1" thickBot="1" x14ac:dyDescent="0.25">
      <c r="C10" s="10" t="s">
        <v>62</v>
      </c>
      <c r="D10" s="10" t="s">
        <v>63</v>
      </c>
      <c r="E10" s="10" t="s">
        <v>64</v>
      </c>
      <c r="F10" s="10" t="s">
        <v>65</v>
      </c>
      <c r="G10" s="10" t="s">
        <v>63</v>
      </c>
      <c r="H10" s="10" t="s">
        <v>64</v>
      </c>
      <c r="I10" s="10" t="s">
        <v>62</v>
      </c>
      <c r="J10" s="10" t="s">
        <v>63</v>
      </c>
      <c r="K10" s="10" t="s">
        <v>64</v>
      </c>
      <c r="L10" s="10" t="s">
        <v>65</v>
      </c>
      <c r="M10" s="10" t="s">
        <v>63</v>
      </c>
      <c r="N10" s="10" t="s">
        <v>64</v>
      </c>
    </row>
    <row r="11" spans="2:14" ht="20.100000000000001" customHeight="1" thickBot="1" x14ac:dyDescent="0.25">
      <c r="B11" s="5" t="s">
        <v>2</v>
      </c>
      <c r="C11" s="22">
        <v>19</v>
      </c>
      <c r="D11" s="22">
        <v>12</v>
      </c>
      <c r="E11" s="22">
        <v>7</v>
      </c>
      <c r="F11" s="22">
        <v>1</v>
      </c>
      <c r="G11" s="22">
        <v>1</v>
      </c>
      <c r="H11" s="22">
        <v>0</v>
      </c>
      <c r="I11" s="22">
        <v>15</v>
      </c>
      <c r="J11" s="22">
        <v>11</v>
      </c>
      <c r="K11" s="22">
        <v>4</v>
      </c>
      <c r="L11" s="22">
        <v>1</v>
      </c>
      <c r="M11" s="22">
        <v>1</v>
      </c>
      <c r="N11" s="22">
        <v>0</v>
      </c>
    </row>
    <row r="12" spans="2:14" ht="20.100000000000001" customHeight="1" thickBot="1" x14ac:dyDescent="0.25">
      <c r="B12" s="6" t="s">
        <v>3</v>
      </c>
      <c r="C12" s="22">
        <v>3</v>
      </c>
      <c r="D12" s="22">
        <v>2</v>
      </c>
      <c r="E12" s="22">
        <v>1</v>
      </c>
      <c r="F12" s="22">
        <v>0</v>
      </c>
      <c r="G12" s="22">
        <v>0</v>
      </c>
      <c r="H12" s="22">
        <v>0</v>
      </c>
      <c r="I12" s="22">
        <v>6</v>
      </c>
      <c r="J12" s="22">
        <v>5</v>
      </c>
      <c r="K12" s="22">
        <v>1</v>
      </c>
      <c r="L12" s="22">
        <v>0</v>
      </c>
      <c r="M12" s="22">
        <v>0</v>
      </c>
      <c r="N12" s="22">
        <v>0</v>
      </c>
    </row>
    <row r="13" spans="2:14" ht="20.100000000000001" customHeight="1" thickBot="1" x14ac:dyDescent="0.25">
      <c r="B13" s="6" t="s">
        <v>4</v>
      </c>
      <c r="C13" s="22">
        <v>2</v>
      </c>
      <c r="D13" s="22">
        <v>2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</row>
    <row r="14" spans="2:14" ht="20.100000000000001" customHeight="1" thickBot="1" x14ac:dyDescent="0.25">
      <c r="B14" s="6" t="s">
        <v>5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1</v>
      </c>
      <c r="J14" s="22">
        <v>1</v>
      </c>
      <c r="K14" s="22">
        <v>0</v>
      </c>
      <c r="L14" s="22">
        <v>0</v>
      </c>
      <c r="M14" s="22">
        <v>0</v>
      </c>
      <c r="N14" s="22">
        <v>0</v>
      </c>
    </row>
    <row r="15" spans="2:14" ht="20.100000000000001" customHeight="1" thickBot="1" x14ac:dyDescent="0.25">
      <c r="B15" s="6" t="s">
        <v>6</v>
      </c>
      <c r="C15" s="22">
        <v>7</v>
      </c>
      <c r="D15" s="22">
        <v>4</v>
      </c>
      <c r="E15" s="22">
        <v>3</v>
      </c>
      <c r="F15" s="22">
        <v>0</v>
      </c>
      <c r="G15" s="22">
        <v>0</v>
      </c>
      <c r="H15" s="22">
        <v>0</v>
      </c>
      <c r="I15" s="22">
        <v>11</v>
      </c>
      <c r="J15" s="22">
        <v>9</v>
      </c>
      <c r="K15" s="22">
        <v>2</v>
      </c>
      <c r="L15" s="22">
        <v>0</v>
      </c>
      <c r="M15" s="22">
        <v>0</v>
      </c>
      <c r="N15" s="22">
        <v>0</v>
      </c>
    </row>
    <row r="16" spans="2:14" ht="20.100000000000001" customHeight="1" thickBot="1" x14ac:dyDescent="0.25">
      <c r="B16" s="6" t="s">
        <v>7</v>
      </c>
      <c r="C16" s="22">
        <v>1</v>
      </c>
      <c r="D16" s="22">
        <v>1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</row>
    <row r="17" spans="2:14" ht="20.100000000000001" customHeight="1" thickBot="1" x14ac:dyDescent="0.25">
      <c r="B17" s="6" t="s">
        <v>8</v>
      </c>
      <c r="C17" s="22">
        <v>1</v>
      </c>
      <c r="D17" s="22">
        <v>1</v>
      </c>
      <c r="E17" s="22">
        <v>0</v>
      </c>
      <c r="F17" s="22">
        <v>0</v>
      </c>
      <c r="G17" s="22">
        <v>0</v>
      </c>
      <c r="H17" s="22">
        <v>0</v>
      </c>
      <c r="I17" s="22">
        <v>8</v>
      </c>
      <c r="J17" s="22">
        <v>6</v>
      </c>
      <c r="K17" s="22">
        <v>2</v>
      </c>
      <c r="L17" s="22">
        <v>1</v>
      </c>
      <c r="M17" s="22">
        <v>1</v>
      </c>
      <c r="N17" s="22">
        <v>0</v>
      </c>
    </row>
    <row r="18" spans="2:14" ht="20.100000000000001" customHeight="1" thickBot="1" x14ac:dyDescent="0.25">
      <c r="B18" s="6" t="s">
        <v>9</v>
      </c>
      <c r="C18" s="22">
        <v>1</v>
      </c>
      <c r="D18" s="22">
        <v>1</v>
      </c>
      <c r="E18" s="22">
        <v>0</v>
      </c>
      <c r="F18" s="22">
        <v>0</v>
      </c>
      <c r="G18" s="22">
        <v>0</v>
      </c>
      <c r="H18" s="22">
        <v>0</v>
      </c>
      <c r="I18" s="22">
        <v>3</v>
      </c>
      <c r="J18" s="22">
        <v>3</v>
      </c>
      <c r="K18" s="22">
        <v>0</v>
      </c>
      <c r="L18" s="22">
        <v>0</v>
      </c>
      <c r="M18" s="22">
        <v>0</v>
      </c>
      <c r="N18" s="22">
        <v>0</v>
      </c>
    </row>
    <row r="19" spans="2:14" ht="20.100000000000001" customHeight="1" thickBot="1" x14ac:dyDescent="0.25">
      <c r="B19" s="6" t="s">
        <v>10</v>
      </c>
      <c r="C19" s="22">
        <v>11</v>
      </c>
      <c r="D19" s="22">
        <v>11</v>
      </c>
      <c r="E19" s="22">
        <v>0</v>
      </c>
      <c r="F19" s="22">
        <v>2</v>
      </c>
      <c r="G19" s="22">
        <v>2</v>
      </c>
      <c r="H19" s="22">
        <v>0</v>
      </c>
      <c r="I19" s="22">
        <v>9</v>
      </c>
      <c r="J19" s="22">
        <v>8</v>
      </c>
      <c r="K19" s="22">
        <v>1</v>
      </c>
      <c r="L19" s="22">
        <v>1</v>
      </c>
      <c r="M19" s="22">
        <v>1</v>
      </c>
      <c r="N19" s="22">
        <v>0</v>
      </c>
    </row>
    <row r="20" spans="2:14" ht="20.100000000000001" customHeight="1" thickBot="1" x14ac:dyDescent="0.25">
      <c r="B20" s="6" t="s">
        <v>11</v>
      </c>
      <c r="C20" s="22">
        <v>16</v>
      </c>
      <c r="D20" s="22">
        <v>14</v>
      </c>
      <c r="E20" s="22">
        <v>2</v>
      </c>
      <c r="F20" s="22">
        <v>1</v>
      </c>
      <c r="G20" s="22">
        <v>1</v>
      </c>
      <c r="H20" s="22">
        <v>0</v>
      </c>
      <c r="I20" s="22">
        <v>13</v>
      </c>
      <c r="J20" s="22">
        <v>10</v>
      </c>
      <c r="K20" s="22">
        <v>3</v>
      </c>
      <c r="L20" s="22">
        <v>0</v>
      </c>
      <c r="M20" s="22">
        <v>0</v>
      </c>
      <c r="N20" s="22">
        <v>0</v>
      </c>
    </row>
    <row r="21" spans="2:14" ht="20.100000000000001" customHeight="1" thickBot="1" x14ac:dyDescent="0.25">
      <c r="B21" s="6" t="s">
        <v>12</v>
      </c>
      <c r="C21" s="22">
        <v>2</v>
      </c>
      <c r="D21" s="22">
        <v>2</v>
      </c>
      <c r="E21" s="22">
        <v>0</v>
      </c>
      <c r="F21" s="22">
        <v>0</v>
      </c>
      <c r="G21" s="22">
        <v>0</v>
      </c>
      <c r="H21" s="22">
        <v>0</v>
      </c>
      <c r="I21" s="22">
        <v>1</v>
      </c>
      <c r="J21" s="22">
        <v>1</v>
      </c>
      <c r="K21" s="22">
        <v>0</v>
      </c>
      <c r="L21" s="22">
        <v>1</v>
      </c>
      <c r="M21" s="22">
        <v>1</v>
      </c>
      <c r="N21" s="22">
        <v>0</v>
      </c>
    </row>
    <row r="22" spans="2:14" ht="20.100000000000001" customHeight="1" thickBot="1" x14ac:dyDescent="0.25">
      <c r="B22" s="6" t="s">
        <v>13</v>
      </c>
      <c r="C22" s="22">
        <v>2</v>
      </c>
      <c r="D22" s="22">
        <v>1</v>
      </c>
      <c r="E22" s="22">
        <v>1</v>
      </c>
      <c r="F22" s="22">
        <v>1</v>
      </c>
      <c r="G22" s="22">
        <v>1</v>
      </c>
      <c r="H22" s="22">
        <v>0</v>
      </c>
      <c r="I22" s="22">
        <v>6</v>
      </c>
      <c r="J22" s="22">
        <v>6</v>
      </c>
      <c r="K22" s="22">
        <v>0</v>
      </c>
      <c r="L22" s="22">
        <v>0</v>
      </c>
      <c r="M22" s="22">
        <v>0</v>
      </c>
      <c r="N22" s="22">
        <v>0</v>
      </c>
    </row>
    <row r="23" spans="2:14" ht="20.100000000000001" customHeight="1" thickBot="1" x14ac:dyDescent="0.25">
      <c r="B23" s="6" t="s">
        <v>14</v>
      </c>
      <c r="C23" s="22">
        <v>5</v>
      </c>
      <c r="D23" s="22">
        <v>4</v>
      </c>
      <c r="E23" s="22">
        <v>1</v>
      </c>
      <c r="F23" s="22">
        <v>2</v>
      </c>
      <c r="G23" s="22">
        <v>2</v>
      </c>
      <c r="H23" s="22">
        <v>0</v>
      </c>
      <c r="I23" s="22">
        <v>7</v>
      </c>
      <c r="J23" s="22">
        <v>5</v>
      </c>
      <c r="K23" s="22">
        <v>2</v>
      </c>
      <c r="L23" s="22">
        <v>1</v>
      </c>
      <c r="M23" s="22">
        <v>0</v>
      </c>
      <c r="N23" s="22">
        <v>1</v>
      </c>
    </row>
    <row r="24" spans="2:14" ht="20.100000000000001" customHeight="1" thickBot="1" x14ac:dyDescent="0.25">
      <c r="B24" s="6" t="s">
        <v>15</v>
      </c>
      <c r="C24" s="22">
        <v>1</v>
      </c>
      <c r="D24" s="22">
        <v>1</v>
      </c>
      <c r="E24" s="22">
        <v>0</v>
      </c>
      <c r="F24" s="22">
        <v>0</v>
      </c>
      <c r="G24" s="22">
        <v>0</v>
      </c>
      <c r="H24" s="22">
        <v>0</v>
      </c>
      <c r="I24" s="22">
        <v>4</v>
      </c>
      <c r="J24" s="22">
        <v>4</v>
      </c>
      <c r="K24" s="22">
        <v>0</v>
      </c>
      <c r="L24" s="22">
        <v>0</v>
      </c>
      <c r="M24" s="22">
        <v>0</v>
      </c>
      <c r="N24" s="22">
        <v>0</v>
      </c>
    </row>
    <row r="25" spans="2:14" ht="20.100000000000001" customHeight="1" thickBot="1" x14ac:dyDescent="0.25">
      <c r="B25" s="6" t="s">
        <v>16</v>
      </c>
      <c r="C25" s="22">
        <v>3</v>
      </c>
      <c r="D25" s="22">
        <v>3</v>
      </c>
      <c r="E25" s="22">
        <v>0</v>
      </c>
      <c r="F25" s="22">
        <v>0</v>
      </c>
      <c r="G25" s="22">
        <v>0</v>
      </c>
      <c r="H25" s="22">
        <v>0</v>
      </c>
      <c r="I25" s="22">
        <v>2</v>
      </c>
      <c r="J25" s="22">
        <v>1</v>
      </c>
      <c r="K25" s="22">
        <v>1</v>
      </c>
      <c r="L25" s="22">
        <v>0</v>
      </c>
      <c r="M25" s="22">
        <v>0</v>
      </c>
      <c r="N25" s="22">
        <v>0</v>
      </c>
    </row>
    <row r="26" spans="2:14" ht="20.100000000000001" customHeight="1" thickBot="1" x14ac:dyDescent="0.25">
      <c r="B26" s="7" t="s">
        <v>17</v>
      </c>
      <c r="C26" s="22">
        <v>4</v>
      </c>
      <c r="D26" s="22">
        <v>2</v>
      </c>
      <c r="E26" s="22">
        <v>2</v>
      </c>
      <c r="F26" s="22">
        <v>2</v>
      </c>
      <c r="G26" s="22">
        <v>1</v>
      </c>
      <c r="H26" s="22">
        <v>1</v>
      </c>
      <c r="I26" s="22">
        <v>4</v>
      </c>
      <c r="J26" s="22">
        <v>2</v>
      </c>
      <c r="K26" s="22">
        <v>2</v>
      </c>
      <c r="L26" s="22">
        <v>0</v>
      </c>
      <c r="M26" s="22">
        <v>0</v>
      </c>
      <c r="N26" s="22">
        <v>0</v>
      </c>
    </row>
    <row r="27" spans="2:14" ht="20.100000000000001" customHeight="1" thickBot="1" x14ac:dyDescent="0.25">
      <c r="B27" s="8" t="s">
        <v>18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</row>
    <row r="28" spans="2:14" ht="20.100000000000001" customHeight="1" thickBot="1" x14ac:dyDescent="0.25">
      <c r="B28" s="9" t="s">
        <v>19</v>
      </c>
      <c r="C28" s="12">
        <f>SUM(C11:C27)</f>
        <v>78</v>
      </c>
      <c r="D28" s="12">
        <f t="shared" ref="D28:N28" si="0">SUM(D11:D27)</f>
        <v>61</v>
      </c>
      <c r="E28" s="12">
        <f t="shared" si="0"/>
        <v>17</v>
      </c>
      <c r="F28" s="12">
        <f t="shared" si="0"/>
        <v>9</v>
      </c>
      <c r="G28" s="12">
        <f t="shared" si="0"/>
        <v>8</v>
      </c>
      <c r="H28" s="12">
        <f t="shared" si="0"/>
        <v>1</v>
      </c>
      <c r="I28" s="12">
        <f t="shared" si="0"/>
        <v>90</v>
      </c>
      <c r="J28" s="12">
        <f t="shared" si="0"/>
        <v>72</v>
      </c>
      <c r="K28" s="12">
        <f t="shared" si="0"/>
        <v>18</v>
      </c>
      <c r="L28" s="12">
        <f t="shared" si="0"/>
        <v>5</v>
      </c>
      <c r="M28" s="12">
        <f t="shared" si="0"/>
        <v>4</v>
      </c>
      <c r="N28" s="12">
        <f t="shared" si="0"/>
        <v>1</v>
      </c>
    </row>
    <row r="29" spans="2:14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2" spans="2:14" ht="62.25" customHeight="1" thickBot="1" x14ac:dyDescent="0.25">
      <c r="C32" s="32" t="s">
        <v>127</v>
      </c>
      <c r="D32" s="33"/>
      <c r="E32" s="33"/>
      <c r="F32" s="32" t="s">
        <v>128</v>
      </c>
      <c r="G32" s="33"/>
      <c r="H32" s="33"/>
    </row>
    <row r="33" spans="2:8" ht="44.25" customHeight="1" thickBot="1" x14ac:dyDescent="0.25">
      <c r="C33" s="10" t="s">
        <v>65</v>
      </c>
      <c r="D33" s="10" t="s">
        <v>63</v>
      </c>
      <c r="E33" s="10" t="s">
        <v>64</v>
      </c>
      <c r="F33" s="10" t="s">
        <v>65</v>
      </c>
      <c r="G33" s="10" t="s">
        <v>63</v>
      </c>
      <c r="H33" s="10" t="s">
        <v>64</v>
      </c>
    </row>
    <row r="34" spans="2:8" ht="20.100000000000001" customHeight="1" thickBot="1" x14ac:dyDescent="0.25">
      <c r="B34" s="5" t="s">
        <v>2</v>
      </c>
      <c r="C34" s="14">
        <f t="shared" ref="C34:H49" si="1">IF(C11=0,"-",IF(I11=0,"-",(I11-C11)/C11))</f>
        <v>-0.21052631578947367</v>
      </c>
      <c r="D34" s="14">
        <f t="shared" si="1"/>
        <v>-8.3333333333333329E-2</v>
      </c>
      <c r="E34" s="14">
        <f t="shared" si="1"/>
        <v>-0.42857142857142855</v>
      </c>
      <c r="F34" s="14">
        <f t="shared" si="1"/>
        <v>0</v>
      </c>
      <c r="G34" s="14">
        <f t="shared" si="1"/>
        <v>0</v>
      </c>
      <c r="H34" s="14" t="str">
        <f t="shared" si="1"/>
        <v>-</v>
      </c>
    </row>
    <row r="35" spans="2:8" ht="20.100000000000001" customHeight="1" thickBot="1" x14ac:dyDescent="0.25">
      <c r="B35" s="6" t="s">
        <v>3</v>
      </c>
      <c r="C35" s="14">
        <f t="shared" si="1"/>
        <v>1</v>
      </c>
      <c r="D35" s="14">
        <f t="shared" si="1"/>
        <v>1.5</v>
      </c>
      <c r="E35" s="14">
        <f t="shared" si="1"/>
        <v>0</v>
      </c>
      <c r="F35" s="14" t="str">
        <f t="shared" si="1"/>
        <v>-</v>
      </c>
      <c r="G35" s="14" t="str">
        <f t="shared" si="1"/>
        <v>-</v>
      </c>
      <c r="H35" s="14" t="str">
        <f t="shared" si="1"/>
        <v>-</v>
      </c>
    </row>
    <row r="36" spans="2:8" ht="20.100000000000001" customHeight="1" thickBot="1" x14ac:dyDescent="0.25">
      <c r="B36" s="6" t="s">
        <v>4</v>
      </c>
      <c r="C36" s="14" t="str">
        <f t="shared" si="1"/>
        <v>-</v>
      </c>
      <c r="D36" s="14" t="str">
        <f t="shared" si="1"/>
        <v>-</v>
      </c>
      <c r="E36" s="14" t="str">
        <f t="shared" si="1"/>
        <v>-</v>
      </c>
      <c r="F36" s="14" t="str">
        <f t="shared" si="1"/>
        <v>-</v>
      </c>
      <c r="G36" s="14" t="str">
        <f t="shared" si="1"/>
        <v>-</v>
      </c>
      <c r="H36" s="14" t="str">
        <f t="shared" si="1"/>
        <v>-</v>
      </c>
    </row>
    <row r="37" spans="2:8" ht="20.100000000000001" customHeight="1" thickBot="1" x14ac:dyDescent="0.25">
      <c r="B37" s="6" t="s">
        <v>5</v>
      </c>
      <c r="C37" s="14" t="str">
        <f t="shared" si="1"/>
        <v>-</v>
      </c>
      <c r="D37" s="14" t="str">
        <f t="shared" si="1"/>
        <v>-</v>
      </c>
      <c r="E37" s="14" t="str">
        <f t="shared" si="1"/>
        <v>-</v>
      </c>
      <c r="F37" s="14" t="str">
        <f t="shared" si="1"/>
        <v>-</v>
      </c>
      <c r="G37" s="14" t="str">
        <f t="shared" si="1"/>
        <v>-</v>
      </c>
      <c r="H37" s="14" t="str">
        <f t="shared" si="1"/>
        <v>-</v>
      </c>
    </row>
    <row r="38" spans="2:8" ht="20.100000000000001" customHeight="1" thickBot="1" x14ac:dyDescent="0.25">
      <c r="B38" s="6" t="s">
        <v>6</v>
      </c>
      <c r="C38" s="14">
        <f t="shared" si="1"/>
        <v>0.5714285714285714</v>
      </c>
      <c r="D38" s="14">
        <f t="shared" si="1"/>
        <v>1.25</v>
      </c>
      <c r="E38" s="14">
        <f t="shared" si="1"/>
        <v>-0.33333333333333331</v>
      </c>
      <c r="F38" s="14" t="str">
        <f t="shared" si="1"/>
        <v>-</v>
      </c>
      <c r="G38" s="14" t="str">
        <f t="shared" si="1"/>
        <v>-</v>
      </c>
      <c r="H38" s="14" t="str">
        <f t="shared" si="1"/>
        <v>-</v>
      </c>
    </row>
    <row r="39" spans="2:8" ht="20.100000000000001" customHeight="1" thickBot="1" x14ac:dyDescent="0.25">
      <c r="B39" s="6" t="s">
        <v>7</v>
      </c>
      <c r="C39" s="14" t="str">
        <f t="shared" si="1"/>
        <v>-</v>
      </c>
      <c r="D39" s="14" t="str">
        <f t="shared" si="1"/>
        <v>-</v>
      </c>
      <c r="E39" s="14" t="str">
        <f t="shared" si="1"/>
        <v>-</v>
      </c>
      <c r="F39" s="14" t="str">
        <f t="shared" si="1"/>
        <v>-</v>
      </c>
      <c r="G39" s="14" t="str">
        <f t="shared" si="1"/>
        <v>-</v>
      </c>
      <c r="H39" s="14" t="str">
        <f t="shared" si="1"/>
        <v>-</v>
      </c>
    </row>
    <row r="40" spans="2:8" ht="20.100000000000001" customHeight="1" thickBot="1" x14ac:dyDescent="0.25">
      <c r="B40" s="6" t="s">
        <v>8</v>
      </c>
      <c r="C40" s="14">
        <f t="shared" si="1"/>
        <v>7</v>
      </c>
      <c r="D40" s="14">
        <f t="shared" si="1"/>
        <v>5</v>
      </c>
      <c r="E40" s="14" t="str">
        <f t="shared" si="1"/>
        <v>-</v>
      </c>
      <c r="F40" s="14" t="str">
        <f t="shared" si="1"/>
        <v>-</v>
      </c>
      <c r="G40" s="14" t="str">
        <f t="shared" si="1"/>
        <v>-</v>
      </c>
      <c r="H40" s="14" t="str">
        <f t="shared" si="1"/>
        <v>-</v>
      </c>
    </row>
    <row r="41" spans="2:8" ht="20.100000000000001" customHeight="1" thickBot="1" x14ac:dyDescent="0.25">
      <c r="B41" s="6" t="s">
        <v>9</v>
      </c>
      <c r="C41" s="14">
        <f t="shared" si="1"/>
        <v>2</v>
      </c>
      <c r="D41" s="14">
        <f t="shared" si="1"/>
        <v>2</v>
      </c>
      <c r="E41" s="14" t="str">
        <f t="shared" si="1"/>
        <v>-</v>
      </c>
      <c r="F41" s="14" t="str">
        <f t="shared" si="1"/>
        <v>-</v>
      </c>
      <c r="G41" s="14" t="str">
        <f t="shared" si="1"/>
        <v>-</v>
      </c>
      <c r="H41" s="14" t="str">
        <f t="shared" si="1"/>
        <v>-</v>
      </c>
    </row>
    <row r="42" spans="2:8" ht="20.100000000000001" customHeight="1" thickBot="1" x14ac:dyDescent="0.25">
      <c r="B42" s="6" t="s">
        <v>10</v>
      </c>
      <c r="C42" s="14">
        <f t="shared" si="1"/>
        <v>-0.18181818181818182</v>
      </c>
      <c r="D42" s="14">
        <f t="shared" si="1"/>
        <v>-0.27272727272727271</v>
      </c>
      <c r="E42" s="14" t="str">
        <f t="shared" si="1"/>
        <v>-</v>
      </c>
      <c r="F42" s="14">
        <f t="shared" si="1"/>
        <v>-0.5</v>
      </c>
      <c r="G42" s="14">
        <f t="shared" si="1"/>
        <v>-0.5</v>
      </c>
      <c r="H42" s="14" t="str">
        <f t="shared" si="1"/>
        <v>-</v>
      </c>
    </row>
    <row r="43" spans="2:8" ht="20.100000000000001" customHeight="1" thickBot="1" x14ac:dyDescent="0.25">
      <c r="B43" s="6" t="s">
        <v>11</v>
      </c>
      <c r="C43" s="14">
        <f t="shared" si="1"/>
        <v>-0.1875</v>
      </c>
      <c r="D43" s="14">
        <f t="shared" si="1"/>
        <v>-0.2857142857142857</v>
      </c>
      <c r="E43" s="14">
        <f t="shared" si="1"/>
        <v>0.5</v>
      </c>
      <c r="F43" s="14" t="str">
        <f t="shared" si="1"/>
        <v>-</v>
      </c>
      <c r="G43" s="14" t="str">
        <f t="shared" si="1"/>
        <v>-</v>
      </c>
      <c r="H43" s="14" t="str">
        <f t="shared" si="1"/>
        <v>-</v>
      </c>
    </row>
    <row r="44" spans="2:8" ht="20.100000000000001" customHeight="1" thickBot="1" x14ac:dyDescent="0.25">
      <c r="B44" s="6" t="s">
        <v>12</v>
      </c>
      <c r="C44" s="14">
        <f t="shared" si="1"/>
        <v>-0.5</v>
      </c>
      <c r="D44" s="14">
        <f t="shared" si="1"/>
        <v>-0.5</v>
      </c>
      <c r="E44" s="14" t="str">
        <f t="shared" si="1"/>
        <v>-</v>
      </c>
      <c r="F44" s="14" t="str">
        <f t="shared" si="1"/>
        <v>-</v>
      </c>
      <c r="G44" s="14" t="str">
        <f t="shared" si="1"/>
        <v>-</v>
      </c>
      <c r="H44" s="14" t="str">
        <f t="shared" si="1"/>
        <v>-</v>
      </c>
    </row>
    <row r="45" spans="2:8" ht="20.100000000000001" customHeight="1" thickBot="1" x14ac:dyDescent="0.25">
      <c r="B45" s="6" t="s">
        <v>13</v>
      </c>
      <c r="C45" s="14">
        <f t="shared" si="1"/>
        <v>2</v>
      </c>
      <c r="D45" s="14">
        <f t="shared" si="1"/>
        <v>5</v>
      </c>
      <c r="E45" s="14" t="str">
        <f t="shared" si="1"/>
        <v>-</v>
      </c>
      <c r="F45" s="14" t="str">
        <f t="shared" si="1"/>
        <v>-</v>
      </c>
      <c r="G45" s="14" t="str">
        <f t="shared" si="1"/>
        <v>-</v>
      </c>
      <c r="H45" s="14" t="str">
        <f t="shared" si="1"/>
        <v>-</v>
      </c>
    </row>
    <row r="46" spans="2:8" ht="20.100000000000001" customHeight="1" thickBot="1" x14ac:dyDescent="0.25">
      <c r="B46" s="6" t="s">
        <v>14</v>
      </c>
      <c r="C46" s="14">
        <f t="shared" si="1"/>
        <v>0.4</v>
      </c>
      <c r="D46" s="14">
        <f t="shared" si="1"/>
        <v>0.25</v>
      </c>
      <c r="E46" s="14">
        <f t="shared" si="1"/>
        <v>1</v>
      </c>
      <c r="F46" s="14">
        <f t="shared" si="1"/>
        <v>-0.5</v>
      </c>
      <c r="G46" s="14" t="str">
        <f t="shared" si="1"/>
        <v>-</v>
      </c>
      <c r="H46" s="14" t="str">
        <f t="shared" si="1"/>
        <v>-</v>
      </c>
    </row>
    <row r="47" spans="2:8" ht="20.100000000000001" customHeight="1" thickBot="1" x14ac:dyDescent="0.25">
      <c r="B47" s="6" t="s">
        <v>15</v>
      </c>
      <c r="C47" s="14">
        <f t="shared" si="1"/>
        <v>3</v>
      </c>
      <c r="D47" s="14">
        <f t="shared" si="1"/>
        <v>3</v>
      </c>
      <c r="E47" s="14" t="str">
        <f t="shared" si="1"/>
        <v>-</v>
      </c>
      <c r="F47" s="14" t="str">
        <f t="shared" si="1"/>
        <v>-</v>
      </c>
      <c r="G47" s="14" t="str">
        <f t="shared" si="1"/>
        <v>-</v>
      </c>
      <c r="H47" s="14" t="str">
        <f t="shared" si="1"/>
        <v>-</v>
      </c>
    </row>
    <row r="48" spans="2:8" ht="20.100000000000001" customHeight="1" thickBot="1" x14ac:dyDescent="0.25">
      <c r="B48" s="6" t="s">
        <v>16</v>
      </c>
      <c r="C48" s="14">
        <f t="shared" si="1"/>
        <v>-0.33333333333333331</v>
      </c>
      <c r="D48" s="14">
        <f t="shared" si="1"/>
        <v>-0.66666666666666663</v>
      </c>
      <c r="E48" s="14" t="str">
        <f t="shared" si="1"/>
        <v>-</v>
      </c>
      <c r="F48" s="14" t="str">
        <f t="shared" si="1"/>
        <v>-</v>
      </c>
      <c r="G48" s="14" t="str">
        <f t="shared" si="1"/>
        <v>-</v>
      </c>
      <c r="H48" s="14" t="str">
        <f t="shared" si="1"/>
        <v>-</v>
      </c>
    </row>
    <row r="49" spans="2:8" ht="20.100000000000001" customHeight="1" thickBot="1" x14ac:dyDescent="0.25">
      <c r="B49" s="7" t="s">
        <v>17</v>
      </c>
      <c r="C49" s="14">
        <f t="shared" si="1"/>
        <v>0</v>
      </c>
      <c r="D49" s="14">
        <f t="shared" si="1"/>
        <v>0</v>
      </c>
      <c r="E49" s="14">
        <f t="shared" si="1"/>
        <v>0</v>
      </c>
      <c r="F49" s="14" t="str">
        <f t="shared" si="1"/>
        <v>-</v>
      </c>
      <c r="G49" s="14" t="str">
        <f t="shared" si="1"/>
        <v>-</v>
      </c>
      <c r="H49" s="14" t="str">
        <f t="shared" si="1"/>
        <v>-</v>
      </c>
    </row>
    <row r="50" spans="2:8" ht="20.100000000000001" customHeight="1" thickBot="1" x14ac:dyDescent="0.25">
      <c r="B50" s="8" t="s">
        <v>18</v>
      </c>
      <c r="C50" s="14" t="str">
        <f t="shared" ref="C50:H51" si="2">IF(C27=0,"-",IF(I27=0,"-",(I27-C27)/C27))</f>
        <v>-</v>
      </c>
      <c r="D50" s="14" t="str">
        <f t="shared" si="2"/>
        <v>-</v>
      </c>
      <c r="E50" s="14" t="str">
        <f t="shared" si="2"/>
        <v>-</v>
      </c>
      <c r="F50" s="14" t="str">
        <f t="shared" si="2"/>
        <v>-</v>
      </c>
      <c r="G50" s="14" t="str">
        <f t="shared" si="2"/>
        <v>-</v>
      </c>
      <c r="H50" s="14" t="str">
        <f t="shared" si="2"/>
        <v>-</v>
      </c>
    </row>
    <row r="51" spans="2:8" ht="20.100000000000001" customHeight="1" thickBot="1" x14ac:dyDescent="0.25">
      <c r="B51" s="9" t="s">
        <v>19</v>
      </c>
      <c r="C51" s="15">
        <f t="shared" si="2"/>
        <v>0.15384615384615385</v>
      </c>
      <c r="D51" s="15">
        <f t="shared" si="2"/>
        <v>0.18032786885245902</v>
      </c>
      <c r="E51" s="15">
        <f t="shared" si="2"/>
        <v>5.8823529411764705E-2</v>
      </c>
      <c r="F51" s="15">
        <f t="shared" si="2"/>
        <v>-0.44444444444444442</v>
      </c>
      <c r="G51" s="15">
        <f t="shared" si="2"/>
        <v>-0.5</v>
      </c>
      <c r="H51" s="15">
        <f t="shared" si="2"/>
        <v>0</v>
      </c>
    </row>
  </sheetData>
  <mergeCells count="6">
    <mergeCell ref="C9:E9"/>
    <mergeCell ref="F9:H9"/>
    <mergeCell ref="I9:K9"/>
    <mergeCell ref="L9:N9"/>
    <mergeCell ref="C32:E32"/>
    <mergeCell ref="F32:H32"/>
  </mergeCells>
  <pageMargins left="0.70866141732283472" right="0.70866141732283472" top="0.74803149606299213" bottom="0.74803149606299213" header="0.31496062992125984" footer="0.31496062992125984"/>
  <pageSetup paperSize="9" scale="43" fitToWidth="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Inicio</vt:lpstr>
      <vt:lpstr>Evolución Denuncias</vt:lpstr>
      <vt:lpstr>Evolución Renuncias</vt:lpstr>
      <vt:lpstr>Evolución Víctimas</vt:lpstr>
      <vt:lpstr>Evolución Órdenes y Medidas</vt:lpstr>
      <vt:lpstr>Personas Enjuiciadas</vt:lpstr>
      <vt:lpstr>Jdos Penal_Personas Enjuiciadas</vt:lpstr>
      <vt:lpstr>Jdos Penal_Sentencias</vt:lpstr>
      <vt:lpstr>Jdos Menores_Personas Enjuiciad</vt:lpstr>
      <vt:lpstr>Jdos Menores_Sentencias</vt:lpstr>
      <vt:lpstr>Jdos Guardia_Asuntos</vt:lpstr>
      <vt:lpstr>Jdos Guardia_Órdenes Protección</vt:lpstr>
      <vt:lpstr>Audiencias_Pers Enjuiciadas</vt:lpstr>
      <vt:lpstr>Audiencias_Sentencias</vt:lpstr>
      <vt:lpstr>Audiencias_Pers Enjuic por Sexo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2019-09-06T09:56:12Z</cp:lastPrinted>
  <dcterms:created xsi:type="dcterms:W3CDTF">2018-12-11T12:27:19Z</dcterms:created>
  <dcterms:modified xsi:type="dcterms:W3CDTF">2024-09-30T15:09:11Z</dcterms:modified>
</cp:coreProperties>
</file>